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367" yWindow="65" windowWidth="11297" windowHeight="5577"/>
  </bookViews>
  <sheets>
    <sheet name="Wydatki 2015" sheetId="4" r:id="rId1"/>
    <sheet name="Arkusz1" sheetId="1" r:id="rId2"/>
    <sheet name="Arkusz2" sheetId="2" r:id="rId3"/>
    <sheet name="Arkusz3" sheetId="3" r:id="rId4"/>
  </sheets>
  <definedNames>
    <definedName name="_xlnm.Print_Area" localSheetId="0">'Wydatki 2015'!$A$1:$H$912</definedName>
    <definedName name="_xlnm.Print_Titles" localSheetId="0">'Wydatki 2015'!$8:$9</definedName>
  </definedNames>
  <calcPr calcId="125725"/>
</workbook>
</file>

<file path=xl/calcChain.xml><?xml version="1.0" encoding="utf-8"?>
<calcChain xmlns="http://schemas.openxmlformats.org/spreadsheetml/2006/main">
  <c r="E66" i="4"/>
  <c r="F66"/>
  <c r="G66"/>
  <c r="D66"/>
  <c r="H64"/>
  <c r="G294"/>
  <c r="F614"/>
  <c r="F615"/>
  <c r="H838"/>
  <c r="H841"/>
  <c r="E144"/>
  <c r="D144"/>
  <c r="G144"/>
  <c r="F144"/>
  <c r="G436" l="1"/>
  <c r="H617"/>
  <c r="H615"/>
  <c r="G634"/>
  <c r="F688"/>
  <c r="F538"/>
  <c r="F539" s="1"/>
  <c r="F623"/>
  <c r="F617"/>
  <c r="F616"/>
  <c r="F525"/>
  <c r="F526" s="1"/>
  <c r="H364"/>
  <c r="H321"/>
  <c r="H92"/>
  <c r="H874"/>
  <c r="H767"/>
  <c r="H751"/>
  <c r="H750"/>
  <c r="H739"/>
  <c r="H734"/>
  <c r="H733"/>
  <c r="H728"/>
  <c r="H727"/>
  <c r="H494"/>
  <c r="E479"/>
  <c r="F479"/>
  <c r="H475"/>
  <c r="H476"/>
  <c r="H477"/>
  <c r="H468"/>
  <c r="H461"/>
  <c r="H459"/>
  <c r="H457"/>
  <c r="H136"/>
  <c r="G910"/>
  <c r="G911" s="1"/>
  <c r="F910"/>
  <c r="F911" s="1"/>
  <c r="E910"/>
  <c r="E911" s="1"/>
  <c r="D910"/>
  <c r="D911" s="1"/>
  <c r="H909"/>
  <c r="H908"/>
  <c r="H907"/>
  <c r="G903"/>
  <c r="F903"/>
  <c r="E903"/>
  <c r="D903"/>
  <c r="H902"/>
  <c r="H901"/>
  <c r="H900"/>
  <c r="H899"/>
  <c r="H898"/>
  <c r="H897"/>
  <c r="H896"/>
  <c r="H895"/>
  <c r="H894"/>
  <c r="H893"/>
  <c r="H892"/>
  <c r="H891"/>
  <c r="H890"/>
  <c r="G888"/>
  <c r="F888"/>
  <c r="E888"/>
  <c r="D888"/>
  <c r="H887"/>
  <c r="G885"/>
  <c r="F885"/>
  <c r="E885"/>
  <c r="D885"/>
  <c r="H884"/>
  <c r="H883"/>
  <c r="H882"/>
  <c r="H881"/>
  <c r="G877"/>
  <c r="F877"/>
  <c r="E877"/>
  <c r="D877"/>
  <c r="H876"/>
  <c r="H875"/>
  <c r="H873"/>
  <c r="H872"/>
  <c r="H871"/>
  <c r="H870"/>
  <c r="G868"/>
  <c r="F868"/>
  <c r="E868"/>
  <c r="D868"/>
  <c r="H867"/>
  <c r="G865"/>
  <c r="F865"/>
  <c r="E865"/>
  <c r="D865"/>
  <c r="G849"/>
  <c r="F849"/>
  <c r="E849"/>
  <c r="D849"/>
  <c r="H848"/>
  <c r="G846"/>
  <c r="F846"/>
  <c r="E846"/>
  <c r="D846"/>
  <c r="H845"/>
  <c r="G843"/>
  <c r="F843"/>
  <c r="E843"/>
  <c r="D843"/>
  <c r="H836"/>
  <c r="H835"/>
  <c r="H834"/>
  <c r="H833"/>
  <c r="H832"/>
  <c r="H831"/>
  <c r="H830"/>
  <c r="H829"/>
  <c r="H828"/>
  <c r="H827"/>
  <c r="H826"/>
  <c r="H825"/>
  <c r="H824"/>
  <c r="G822"/>
  <c r="F822"/>
  <c r="E822"/>
  <c r="D822"/>
  <c r="H821"/>
  <c r="H820"/>
  <c r="H819"/>
  <c r="H818"/>
  <c r="H817"/>
  <c r="H816"/>
  <c r="H815"/>
  <c r="H814"/>
  <c r="H813"/>
  <c r="H812"/>
  <c r="H811"/>
  <c r="H810"/>
  <c r="H809"/>
  <c r="H808"/>
  <c r="H807"/>
  <c r="H806"/>
  <c r="H805"/>
  <c r="H804"/>
  <c r="G802"/>
  <c r="F802"/>
  <c r="E802"/>
  <c r="D802"/>
  <c r="H801"/>
  <c r="H800"/>
  <c r="H799"/>
  <c r="G797"/>
  <c r="F797"/>
  <c r="E797"/>
  <c r="D797"/>
  <c r="H796"/>
  <c r="H795"/>
  <c r="H793"/>
  <c r="H792"/>
  <c r="H791"/>
  <c r="H790"/>
  <c r="H789"/>
  <c r="H788"/>
  <c r="H787"/>
  <c r="H786"/>
  <c r="H785"/>
  <c r="G783"/>
  <c r="F783"/>
  <c r="E783"/>
  <c r="D783"/>
  <c r="H782"/>
  <c r="H781"/>
  <c r="H780"/>
  <c r="H779"/>
  <c r="H778"/>
  <c r="G774"/>
  <c r="F774"/>
  <c r="E774"/>
  <c r="D774"/>
  <c r="H773"/>
  <c r="H772"/>
  <c r="H766"/>
  <c r="H765"/>
  <c r="H764"/>
  <c r="H763"/>
  <c r="H762"/>
  <c r="H761"/>
  <c r="H758"/>
  <c r="H757"/>
  <c r="H754"/>
  <c r="H753"/>
  <c r="H752"/>
  <c r="H749"/>
  <c r="H748"/>
  <c r="H747"/>
  <c r="H746"/>
  <c r="H744"/>
  <c r="H743"/>
  <c r="H742"/>
  <c r="H741"/>
  <c r="H740"/>
  <c r="H738"/>
  <c r="H737"/>
  <c r="H736"/>
  <c r="H735"/>
  <c r="H732"/>
  <c r="H731"/>
  <c r="H730"/>
  <c r="H729"/>
  <c r="H726"/>
  <c r="H725"/>
  <c r="G723"/>
  <c r="F723"/>
  <c r="E723"/>
  <c r="D723"/>
  <c r="H721"/>
  <c r="H720"/>
  <c r="H719"/>
  <c r="H718"/>
  <c r="H717"/>
  <c r="H716"/>
  <c r="H713"/>
  <c r="H712"/>
  <c r="H711"/>
  <c r="H710"/>
  <c r="H709"/>
  <c r="H708"/>
  <c r="H707"/>
  <c r="H706"/>
  <c r="H705"/>
  <c r="H704"/>
  <c r="H703"/>
  <c r="H702"/>
  <c r="H701"/>
  <c r="H700"/>
  <c r="H699"/>
  <c r="H698"/>
  <c r="H695"/>
  <c r="G693"/>
  <c r="F693"/>
  <c r="E693"/>
  <c r="D693"/>
  <c r="H692"/>
  <c r="H691"/>
  <c r="H690"/>
  <c r="H688"/>
  <c r="H687"/>
  <c r="H686"/>
  <c r="H685"/>
  <c r="G683"/>
  <c r="F683"/>
  <c r="E683"/>
  <c r="D683"/>
  <c r="H682"/>
  <c r="H681"/>
  <c r="H678"/>
  <c r="H677"/>
  <c r="H675"/>
  <c r="H674"/>
  <c r="H673"/>
  <c r="H672"/>
  <c r="H671"/>
  <c r="H670"/>
  <c r="H669"/>
  <c r="G667"/>
  <c r="F667"/>
  <c r="E667"/>
  <c r="D667"/>
  <c r="H666"/>
  <c r="G662"/>
  <c r="F662"/>
  <c r="E662"/>
  <c r="D662"/>
  <c r="H661"/>
  <c r="H660"/>
  <c r="H659"/>
  <c r="G657"/>
  <c r="F657"/>
  <c r="E657"/>
  <c r="D657"/>
  <c r="H656"/>
  <c r="H654"/>
  <c r="H653"/>
  <c r="H652"/>
  <c r="H651"/>
  <c r="H650"/>
  <c r="H649"/>
  <c r="H648"/>
  <c r="H647"/>
  <c r="H646"/>
  <c r="H645"/>
  <c r="H644"/>
  <c r="H643"/>
  <c r="H642"/>
  <c r="H641"/>
  <c r="H640"/>
  <c r="H638"/>
  <c r="H637"/>
  <c r="H636"/>
  <c r="F634"/>
  <c r="E634"/>
  <c r="D634"/>
  <c r="H633"/>
  <c r="H632"/>
  <c r="H631"/>
  <c r="H630"/>
  <c r="H629"/>
  <c r="H628"/>
  <c r="H627"/>
  <c r="H626"/>
  <c r="H625"/>
  <c r="H624"/>
  <c r="H623"/>
  <c r="H622"/>
  <c r="H621"/>
  <c r="H620"/>
  <c r="H619"/>
  <c r="H618"/>
  <c r="H616"/>
  <c r="H614"/>
  <c r="H613"/>
  <c r="H612"/>
  <c r="H611"/>
  <c r="G609"/>
  <c r="F609"/>
  <c r="E609"/>
  <c r="D609"/>
  <c r="H608"/>
  <c r="H607"/>
  <c r="H606"/>
  <c r="H605"/>
  <c r="H604"/>
  <c r="H603"/>
  <c r="H602"/>
  <c r="H601"/>
  <c r="H600"/>
  <c r="H599"/>
  <c r="H598"/>
  <c r="H597"/>
  <c r="G595"/>
  <c r="F595"/>
  <c r="E595"/>
  <c r="D595"/>
  <c r="H594"/>
  <c r="H593"/>
  <c r="H592"/>
  <c r="H591"/>
  <c r="H590"/>
  <c r="H589"/>
  <c r="H588"/>
  <c r="H587"/>
  <c r="H586"/>
  <c r="H585"/>
  <c r="H584"/>
  <c r="H583"/>
  <c r="H582"/>
  <c r="H581"/>
  <c r="H580"/>
  <c r="H579"/>
  <c r="H578"/>
  <c r="H577"/>
  <c r="H576"/>
  <c r="H575"/>
  <c r="H574"/>
  <c r="H573"/>
  <c r="G571"/>
  <c r="F571"/>
  <c r="E571"/>
  <c r="D571"/>
  <c r="H570"/>
  <c r="H568"/>
  <c r="H567"/>
  <c r="H566"/>
  <c r="H565"/>
  <c r="H564"/>
  <c r="H563"/>
  <c r="H562"/>
  <c r="H561"/>
  <c r="H560"/>
  <c r="H559"/>
  <c r="H558"/>
  <c r="H557"/>
  <c r="H556"/>
  <c r="H555"/>
  <c r="H554"/>
  <c r="H553"/>
  <c r="H552"/>
  <c r="H551"/>
  <c r="H550"/>
  <c r="H549"/>
  <c r="H548"/>
  <c r="H547"/>
  <c r="G543"/>
  <c r="F543"/>
  <c r="E543"/>
  <c r="D543"/>
  <c r="H542"/>
  <c r="H541"/>
  <c r="G539"/>
  <c r="E539"/>
  <c r="D539"/>
  <c r="H538"/>
  <c r="G536"/>
  <c r="F536"/>
  <c r="E536"/>
  <c r="D536"/>
  <c r="G531"/>
  <c r="G532" s="1"/>
  <c r="F531"/>
  <c r="F532" s="1"/>
  <c r="E531"/>
  <c r="D531"/>
  <c r="D532" s="1"/>
  <c r="H530"/>
  <c r="G526"/>
  <c r="E526"/>
  <c r="D526"/>
  <c r="H525"/>
  <c r="H520"/>
  <c r="H519"/>
  <c r="G517"/>
  <c r="F517"/>
  <c r="E517"/>
  <c r="D517"/>
  <c r="H516"/>
  <c r="H515"/>
  <c r="H514"/>
  <c r="H512"/>
  <c r="H511"/>
  <c r="H510"/>
  <c r="H509"/>
  <c r="H508"/>
  <c r="H507"/>
  <c r="H506"/>
  <c r="H505"/>
  <c r="G503"/>
  <c r="F503"/>
  <c r="E503"/>
  <c r="D503"/>
  <c r="H502"/>
  <c r="H501"/>
  <c r="H500"/>
  <c r="H499"/>
  <c r="G497"/>
  <c r="F497"/>
  <c r="E497"/>
  <c r="D497"/>
  <c r="H496"/>
  <c r="H495"/>
  <c r="H493"/>
  <c r="H491"/>
  <c r="H490"/>
  <c r="H489"/>
  <c r="H488"/>
  <c r="H487"/>
  <c r="H486"/>
  <c r="H485"/>
  <c r="H483"/>
  <c r="H482"/>
  <c r="H481"/>
  <c r="G479"/>
  <c r="D479"/>
  <c r="H478"/>
  <c r="H474"/>
  <c r="H473"/>
  <c r="H472"/>
  <c r="H471"/>
  <c r="H470"/>
  <c r="H469"/>
  <c r="H467"/>
  <c r="H466"/>
  <c r="H465"/>
  <c r="H464"/>
  <c r="H463"/>
  <c r="H462"/>
  <c r="H460"/>
  <c r="H458"/>
  <c r="H456"/>
  <c r="H455"/>
  <c r="H454"/>
  <c r="H453"/>
  <c r="G451"/>
  <c r="F451"/>
  <c r="E451"/>
  <c r="D451"/>
  <c r="H450"/>
  <c r="H449"/>
  <c r="H448"/>
  <c r="H447"/>
  <c r="H446"/>
  <c r="H445"/>
  <c r="H444"/>
  <c r="H443"/>
  <c r="H442"/>
  <c r="H441"/>
  <c r="H440"/>
  <c r="H439"/>
  <c r="H438"/>
  <c r="F436"/>
  <c r="E436"/>
  <c r="D436"/>
  <c r="H434"/>
  <c r="H433"/>
  <c r="H432"/>
  <c r="H431"/>
  <c r="H429"/>
  <c r="H428"/>
  <c r="H427"/>
  <c r="H426"/>
  <c r="H425"/>
  <c r="H424"/>
  <c r="H423"/>
  <c r="H422"/>
  <c r="H421"/>
  <c r="H420"/>
  <c r="H419"/>
  <c r="H418"/>
  <c r="H417"/>
  <c r="H415"/>
  <c r="H414"/>
  <c r="H413"/>
  <c r="H412"/>
  <c r="H411"/>
  <c r="G409"/>
  <c r="F409"/>
  <c r="E409"/>
  <c r="D409"/>
  <c r="H407"/>
  <c r="H406"/>
  <c r="H405"/>
  <c r="H404"/>
  <c r="H403"/>
  <c r="H402"/>
  <c r="H401"/>
  <c r="H400"/>
  <c r="H399"/>
  <c r="H398"/>
  <c r="H397"/>
  <c r="H396"/>
  <c r="H395"/>
  <c r="H394"/>
  <c r="H393"/>
  <c r="H392"/>
  <c r="H391"/>
  <c r="H390"/>
  <c r="H389"/>
  <c r="H388"/>
  <c r="G386"/>
  <c r="F386"/>
  <c r="E386"/>
  <c r="D386"/>
  <c r="H385"/>
  <c r="H384"/>
  <c r="H383"/>
  <c r="H382"/>
  <c r="H381"/>
  <c r="H380"/>
  <c r="H379"/>
  <c r="H378"/>
  <c r="H377"/>
  <c r="H376"/>
  <c r="H375"/>
  <c r="H374"/>
  <c r="H373"/>
  <c r="H372"/>
  <c r="H371"/>
  <c r="H370"/>
  <c r="H369"/>
  <c r="H368"/>
  <c r="G366"/>
  <c r="F366"/>
  <c r="E366"/>
  <c r="D366"/>
  <c r="H363"/>
  <c r="H362"/>
  <c r="H360"/>
  <c r="H359"/>
  <c r="H358"/>
  <c r="H357"/>
  <c r="H356"/>
  <c r="H355"/>
  <c r="H354"/>
  <c r="H353"/>
  <c r="H352"/>
  <c r="H351"/>
  <c r="G349"/>
  <c r="F349"/>
  <c r="E349"/>
  <c r="D349"/>
  <c r="H348"/>
  <c r="H347"/>
  <c r="H346"/>
  <c r="H345"/>
  <c r="H344"/>
  <c r="H342"/>
  <c r="H341"/>
  <c r="H340"/>
  <c r="H339"/>
  <c r="H338"/>
  <c r="H337"/>
  <c r="H336"/>
  <c r="H335"/>
  <c r="G333"/>
  <c r="F333"/>
  <c r="E333"/>
  <c r="D333"/>
  <c r="H332"/>
  <c r="H331"/>
  <c r="H330"/>
  <c r="H329"/>
  <c r="H328"/>
  <c r="H327"/>
  <c r="H326"/>
  <c r="H325"/>
  <c r="H324"/>
  <c r="H323"/>
  <c r="H322"/>
  <c r="G318"/>
  <c r="F318"/>
  <c r="E318"/>
  <c r="D318"/>
  <c r="H317"/>
  <c r="H316"/>
  <c r="H315"/>
  <c r="H314"/>
  <c r="H313"/>
  <c r="H312"/>
  <c r="H311"/>
  <c r="H310"/>
  <c r="H309"/>
  <c r="H308"/>
  <c r="H307"/>
  <c r="H306"/>
  <c r="H305"/>
  <c r="H304"/>
  <c r="H303"/>
  <c r="H302"/>
  <c r="H301"/>
  <c r="H300"/>
  <c r="H299"/>
  <c r="G295"/>
  <c r="F295"/>
  <c r="E295"/>
  <c r="D295"/>
  <c r="H294"/>
  <c r="G292"/>
  <c r="F292"/>
  <c r="E292"/>
  <c r="D292"/>
  <c r="H291"/>
  <c r="H290"/>
  <c r="H289"/>
  <c r="G285"/>
  <c r="F285"/>
  <c r="E285"/>
  <c r="D285"/>
  <c r="H284"/>
  <c r="G282"/>
  <c r="F282"/>
  <c r="E282"/>
  <c r="D282"/>
  <c r="H281"/>
  <c r="H280"/>
  <c r="G276"/>
  <c r="F276"/>
  <c r="E276"/>
  <c r="D276"/>
  <c r="H275"/>
  <c r="G273"/>
  <c r="F273"/>
  <c r="E273"/>
  <c r="D273"/>
  <c r="H272"/>
  <c r="H271"/>
  <c r="H270"/>
  <c r="H269"/>
  <c r="H268"/>
  <c r="H267"/>
  <c r="H266"/>
  <c r="G264"/>
  <c r="F264"/>
  <c r="E264"/>
  <c r="D264"/>
  <c r="H262"/>
  <c r="H261"/>
  <c r="H260"/>
  <c r="H259"/>
  <c r="H258"/>
  <c r="H257"/>
  <c r="H256"/>
  <c r="H255"/>
  <c r="H254"/>
  <c r="H253"/>
  <c r="H252"/>
  <c r="H251"/>
  <c r="H250"/>
  <c r="H249"/>
  <c r="H248"/>
  <c r="H247"/>
  <c r="H246"/>
  <c r="H245"/>
  <c r="H244"/>
  <c r="H243"/>
  <c r="H242"/>
  <c r="H241"/>
  <c r="H240"/>
  <c r="H239"/>
  <c r="H238"/>
  <c r="H237"/>
  <c r="H236"/>
  <c r="G232"/>
  <c r="F232"/>
  <c r="F233" s="1"/>
  <c r="E232"/>
  <c r="E233" s="1"/>
  <c r="D232"/>
  <c r="D233" s="1"/>
  <c r="H231"/>
  <c r="H230"/>
  <c r="G225"/>
  <c r="F225"/>
  <c r="E225"/>
  <c r="D225"/>
  <c r="H224"/>
  <c r="H223"/>
  <c r="H222"/>
  <c r="H221"/>
  <c r="H220"/>
  <c r="H219"/>
  <c r="G217"/>
  <c r="F217"/>
  <c r="E217"/>
  <c r="D217"/>
  <c r="H216"/>
  <c r="H215"/>
  <c r="H214"/>
  <c r="H213"/>
  <c r="H212"/>
  <c r="H211"/>
  <c r="H210"/>
  <c r="H209"/>
  <c r="H208"/>
  <c r="H207"/>
  <c r="G205"/>
  <c r="F205"/>
  <c r="E205"/>
  <c r="D205"/>
  <c r="H203"/>
  <c r="H202"/>
  <c r="H201"/>
  <c r="H200"/>
  <c r="H199"/>
  <c r="G197"/>
  <c r="F197"/>
  <c r="E197"/>
  <c r="D197"/>
  <c r="H196"/>
  <c r="H195"/>
  <c r="H193"/>
  <c r="H192"/>
  <c r="H190"/>
  <c r="H189"/>
  <c r="H188"/>
  <c r="H187"/>
  <c r="H186"/>
  <c r="H185"/>
  <c r="H184"/>
  <c r="H183"/>
  <c r="H182"/>
  <c r="H181"/>
  <c r="H180"/>
  <c r="H179"/>
  <c r="H178"/>
  <c r="H177"/>
  <c r="H176"/>
  <c r="H175"/>
  <c r="H174"/>
  <c r="H173"/>
  <c r="H172"/>
  <c r="H171"/>
  <c r="H170"/>
  <c r="H168"/>
  <c r="H167"/>
  <c r="H166"/>
  <c r="G164"/>
  <c r="F164"/>
  <c r="E164"/>
  <c r="D164"/>
  <c r="H163"/>
  <c r="H162"/>
  <c r="H161"/>
  <c r="H160"/>
  <c r="H159"/>
  <c r="H158"/>
  <c r="H157"/>
  <c r="H156"/>
  <c r="G154"/>
  <c r="F154"/>
  <c r="E154"/>
  <c r="D154"/>
  <c r="H153"/>
  <c r="H151"/>
  <c r="H150"/>
  <c r="H149"/>
  <c r="H148"/>
  <c r="H142"/>
  <c r="H141"/>
  <c r="H140"/>
  <c r="H139"/>
  <c r="H138"/>
  <c r="H137"/>
  <c r="H135"/>
  <c r="H134"/>
  <c r="H133"/>
  <c r="H132"/>
  <c r="H131"/>
  <c r="H130"/>
  <c r="H129"/>
  <c r="H128"/>
  <c r="H127"/>
  <c r="H126"/>
  <c r="H125"/>
  <c r="H124"/>
  <c r="H123"/>
  <c r="G121"/>
  <c r="F121"/>
  <c r="E121"/>
  <c r="D121"/>
  <c r="H120"/>
  <c r="H118"/>
  <c r="H117"/>
  <c r="H116"/>
  <c r="H115"/>
  <c r="H114"/>
  <c r="H113"/>
  <c r="H112"/>
  <c r="H111"/>
  <c r="H110"/>
  <c r="H109"/>
  <c r="H108"/>
  <c r="H107"/>
  <c r="H106"/>
  <c r="G104"/>
  <c r="F104"/>
  <c r="E104"/>
  <c r="D104"/>
  <c r="H103"/>
  <c r="G99"/>
  <c r="G100" s="1"/>
  <c r="F99"/>
  <c r="F100" s="1"/>
  <c r="E99"/>
  <c r="E100" s="1"/>
  <c r="D99"/>
  <c r="D100" s="1"/>
  <c r="H98"/>
  <c r="H97"/>
  <c r="H96"/>
  <c r="H95"/>
  <c r="H93"/>
  <c r="G84"/>
  <c r="F84"/>
  <c r="E84"/>
  <c r="D84"/>
  <c r="H81"/>
  <c r="H78"/>
  <c r="H75"/>
  <c r="G73"/>
  <c r="F73"/>
  <c r="E73"/>
  <c r="D73"/>
  <c r="H72"/>
  <c r="H71"/>
  <c r="H70"/>
  <c r="G62"/>
  <c r="F62"/>
  <c r="E62"/>
  <c r="D62"/>
  <c r="H61"/>
  <c r="G59"/>
  <c r="F59"/>
  <c r="E59"/>
  <c r="D59"/>
  <c r="H58"/>
  <c r="G56"/>
  <c r="F56"/>
  <c r="E56"/>
  <c r="D56"/>
  <c r="H55"/>
  <c r="H53"/>
  <c r="H52"/>
  <c r="H51"/>
  <c r="H50"/>
  <c r="H49"/>
  <c r="H48"/>
  <c r="H46"/>
  <c r="H45"/>
  <c r="H44"/>
  <c r="H43"/>
  <c r="H42"/>
  <c r="H41"/>
  <c r="H40"/>
  <c r="H39"/>
  <c r="H38"/>
  <c r="H37"/>
  <c r="H36"/>
  <c r="H35"/>
  <c r="H34"/>
  <c r="H33"/>
  <c r="H32"/>
  <c r="H31"/>
  <c r="H30"/>
  <c r="H29"/>
  <c r="G25"/>
  <c r="F25"/>
  <c r="E25"/>
  <c r="D25"/>
  <c r="H24"/>
  <c r="H23"/>
  <c r="G21"/>
  <c r="F21"/>
  <c r="E21"/>
  <c r="D21"/>
  <c r="H20"/>
  <c r="G18"/>
  <c r="F18"/>
  <c r="E18"/>
  <c r="D18"/>
  <c r="H17"/>
  <c r="G13"/>
  <c r="G14" s="1"/>
  <c r="F13"/>
  <c r="F14" s="1"/>
  <c r="E13"/>
  <c r="E14" s="1"/>
  <c r="D13"/>
  <c r="D14" s="1"/>
  <c r="H12"/>
  <c r="H911" l="1"/>
  <c r="G904"/>
  <c r="H904" s="1"/>
  <c r="F277"/>
  <c r="E277"/>
  <c r="D277"/>
  <c r="G277"/>
  <c r="F904"/>
  <c r="E904"/>
  <c r="D904"/>
  <c r="H416"/>
  <c r="H868"/>
  <c r="H273"/>
  <c r="H723"/>
  <c r="F850"/>
  <c r="H164"/>
  <c r="G296"/>
  <c r="D850"/>
  <c r="H18"/>
  <c r="H276"/>
  <c r="H683"/>
  <c r="G26"/>
  <c r="F85"/>
  <c r="H84"/>
  <c r="H21"/>
  <c r="H264"/>
  <c r="H531"/>
  <c r="F296"/>
  <c r="E296"/>
  <c r="H13"/>
  <c r="D26"/>
  <c r="E67"/>
  <c r="F26"/>
  <c r="H62"/>
  <c r="H205"/>
  <c r="H693"/>
  <c r="H822"/>
  <c r="E850"/>
  <c r="F775"/>
  <c r="D775"/>
  <c r="G775"/>
  <c r="H774"/>
  <c r="E775"/>
  <c r="H634"/>
  <c r="H609"/>
  <c r="E663"/>
  <c r="F663"/>
  <c r="H910"/>
  <c r="H843"/>
  <c r="E878"/>
  <c r="H59"/>
  <c r="H56"/>
  <c r="H349"/>
  <c r="H543"/>
  <c r="H595"/>
  <c r="H657"/>
  <c r="H662"/>
  <c r="G878"/>
  <c r="H386"/>
  <c r="H517"/>
  <c r="H25"/>
  <c r="G67"/>
  <c r="G85"/>
  <c r="H104"/>
  <c r="H333"/>
  <c r="E532"/>
  <c r="H532" s="1"/>
  <c r="H571"/>
  <c r="D663"/>
  <c r="H877"/>
  <c r="H885"/>
  <c r="E544"/>
  <c r="H497"/>
  <c r="D527"/>
  <c r="G527"/>
  <c r="H436"/>
  <c r="H409"/>
  <c r="E527"/>
  <c r="H14"/>
  <c r="H100"/>
  <c r="H217"/>
  <c r="D286"/>
  <c r="G286"/>
  <c r="H292"/>
  <c r="F527"/>
  <c r="F878"/>
  <c r="F226"/>
  <c r="H503"/>
  <c r="D544"/>
  <c r="H783"/>
  <c r="H526"/>
  <c r="F544"/>
  <c r="G544"/>
  <c r="H797"/>
  <c r="H802"/>
  <c r="E85"/>
  <c r="H66"/>
  <c r="H295"/>
  <c r="F67"/>
  <c r="D85"/>
  <c r="F286"/>
  <c r="D296"/>
  <c r="H451"/>
  <c r="H846"/>
  <c r="G850"/>
  <c r="H903"/>
  <c r="E26"/>
  <c r="D226"/>
  <c r="H225"/>
  <c r="D67"/>
  <c r="H232"/>
  <c r="E286"/>
  <c r="H479"/>
  <c r="H849"/>
  <c r="D878"/>
  <c r="H888"/>
  <c r="E226"/>
  <c r="H197"/>
  <c r="H154"/>
  <c r="G145"/>
  <c r="H144"/>
  <c r="D145"/>
  <c r="H121"/>
  <c r="F145"/>
  <c r="E145"/>
  <c r="G226"/>
  <c r="H536"/>
  <c r="H99"/>
  <c r="G233"/>
  <c r="H233" s="1"/>
  <c r="H282"/>
  <c r="H318"/>
  <c r="H539"/>
  <c r="G663"/>
  <c r="H73"/>
  <c r="H285"/>
  <c r="H366"/>
  <c r="H667"/>
  <c r="H286" l="1"/>
  <c r="H277"/>
  <c r="G912"/>
  <c r="H296"/>
  <c r="H26"/>
  <c r="H67"/>
  <c r="H85"/>
  <c r="H544"/>
  <c r="H850"/>
  <c r="H775"/>
  <c r="H663"/>
  <c r="F912"/>
  <c r="H878"/>
  <c r="D912"/>
  <c r="H527"/>
  <c r="E912"/>
  <c r="H226"/>
  <c r="H145"/>
  <c r="H912" l="1"/>
</calcChain>
</file>

<file path=xl/sharedStrings.xml><?xml version="1.0" encoding="utf-8"?>
<sst xmlns="http://schemas.openxmlformats.org/spreadsheetml/2006/main" count="942" uniqueCount="284">
  <si>
    <t>Załącznik Nr 2</t>
  </si>
  <si>
    <t>do informacji o projekcie</t>
  </si>
  <si>
    <t xml:space="preserve">budżetu Powiatu Tucholskiego    </t>
  </si>
  <si>
    <t>na 2015r.</t>
  </si>
  <si>
    <t>Projekt planu wydatków budżetu Powiatu  Tucholskiego                                                                                                 na 2015 r.                                                                                                                                                                                                                                                                                                                                                    / wg. działów, rozdziałów, paragrafów / w zł.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</si>
  <si>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</si>
  <si>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Rozdział</t>
  </si>
  <si>
    <t xml:space="preserve">§ </t>
  </si>
  <si>
    <t>Wyszczególnienie</t>
  </si>
  <si>
    <t>Wykonanie                w 2013r.</t>
  </si>
  <si>
    <t>Przewidywane                                                     wykonanie                w 2014r.</t>
  </si>
  <si>
    <t>Zgłoszone potrzeby</t>
  </si>
  <si>
    <t>Plan na 2015r.</t>
  </si>
  <si>
    <t>%                                  7/5</t>
  </si>
  <si>
    <t xml:space="preserve">D z i a ł   0 1 0    R o l n i c t w o  i  ł o w i e c t w o </t>
  </si>
  <si>
    <t>01005</t>
  </si>
  <si>
    <t>Prace geodezyjno-urządzeniowe na potrzeby rolnictwa</t>
  </si>
  <si>
    <t>Zakup usług pozostałych</t>
  </si>
  <si>
    <t>Razem rozdział  01005</t>
  </si>
  <si>
    <t>Razem dział  010  Rolnictwo i łowiectwo</t>
  </si>
  <si>
    <t>D z i a ł   0 2 0    L e ś n i c t w o</t>
  </si>
  <si>
    <t>02001</t>
  </si>
  <si>
    <t>Gospodarka leśna</t>
  </si>
  <si>
    <t>Różne wydatki na rzecz osób fizycznych</t>
  </si>
  <si>
    <t>Razem rozdział  02001</t>
  </si>
  <si>
    <t>02002</t>
  </si>
  <si>
    <t>Nadzór nad gospodarką leśną</t>
  </si>
  <si>
    <t>Razem rozdział  02002</t>
  </si>
  <si>
    <t>02078</t>
  </si>
  <si>
    <t>Usuwanie skutków klęsk żywiołowych</t>
  </si>
  <si>
    <t>Zakup materiałów i wyposażenia</t>
  </si>
  <si>
    <t>Razem rozdział  02078</t>
  </si>
  <si>
    <t>Razem dział  020  Leśnictwo</t>
  </si>
  <si>
    <t>D z i a ł   6 0 0    T r a n s p o r t   i   ł ą c z n o ś ć</t>
  </si>
  <si>
    <t>60014</t>
  </si>
  <si>
    <t>Drogi publiczne powiatowe</t>
  </si>
  <si>
    <t>Wydatki osobowe niezaliczane do wynagrodzeń</t>
  </si>
  <si>
    <t>Wynagrodzenia osobowe pracowników</t>
  </si>
  <si>
    <t>Dodatkowe wynagodzenie roczne</t>
  </si>
  <si>
    <t>Składki na ubezpieczenia społeczne</t>
  </si>
  <si>
    <t>Składki na Fundusz Pracy</t>
  </si>
  <si>
    <t>Wynagrodzenia bezosobowe</t>
  </si>
  <si>
    <t>Zakup energii</t>
  </si>
  <si>
    <t>Zakup usług remontowych</t>
  </si>
  <si>
    <t>Zakup usług zdrowotnych</t>
  </si>
  <si>
    <t>Zakup usług dostępu do sieci Internet</t>
  </si>
  <si>
    <t>Opłaty z tytułu zakupu usług telekomunikacyjnych świadczonych w ruchomej publicznej sieci telefon.</t>
  </si>
  <si>
    <t>Opłaty z tytułu zakupu usług telekomunikacyjnych świadczonych w starcjonar. publicznej sieci telefon.</t>
  </si>
  <si>
    <t>Podróże służbowe krajowe</t>
  </si>
  <si>
    <t>Różne opłaty i składki</t>
  </si>
  <si>
    <t>Odpisy na ZFŚS</t>
  </si>
  <si>
    <t>Podatek od nieruchomości</t>
  </si>
  <si>
    <t>Opł. na rzecz budżetów jst</t>
  </si>
  <si>
    <t>Szkolenia pracowników niebędących członkami korpusu służby cywilnej</t>
  </si>
  <si>
    <t>Wydatki inwestycyjne jednostek budżetowych</t>
  </si>
  <si>
    <t>Wydatki na zakupy inwestycyjne jb</t>
  </si>
  <si>
    <t xml:space="preserve">Zwroty dotacji oraz płatności, w tym wykorzystanych niezgodnie z przeznaczeniem lub wykorzystanych </t>
  </si>
  <si>
    <t>Razem rozdział  60014</t>
  </si>
  <si>
    <t>60016</t>
  </si>
  <si>
    <t>Drogi publiczne gminne</t>
  </si>
  <si>
    <t>Dotacja celowa na pomoc finans. udzielaną między jst na dofinans. własnych zadań inwest. i zak. inwest.</t>
  </si>
  <si>
    <t>Razem rozdział  60016</t>
  </si>
  <si>
    <t>60078</t>
  </si>
  <si>
    <t>60095</t>
  </si>
  <si>
    <t>Pozostała działalność</t>
  </si>
  <si>
    <t>Dotacja celowa na pomoc finansową udzielaną między jst na dofinans. własnych zadań bieżących</t>
  </si>
  <si>
    <t>Razem rozdział  60095</t>
  </si>
  <si>
    <t>Razem dział  600 Transport i łączność</t>
  </si>
  <si>
    <t xml:space="preserve">D z i a ł   6 3 0   T u r y s t y k a </t>
  </si>
  <si>
    <t>Ośrodki informacji turystycznej</t>
  </si>
  <si>
    <t>Opłaty z tytułu zakupu usług telekomunikacyjnych świadczonych w stacjonar. publicznej sieci telefon.</t>
  </si>
  <si>
    <t>Razem rozdzial 63001</t>
  </si>
  <si>
    <t>63095</t>
  </si>
  <si>
    <t>Dodatkowe wynagrodzenie roczne</t>
  </si>
  <si>
    <t>Honoraria</t>
  </si>
  <si>
    <t>Razem rozdział 63095</t>
  </si>
  <si>
    <t xml:space="preserve">Razem dział 630 Turystyka </t>
  </si>
  <si>
    <t>D z i a ł   7 0 0   G o s p o d a r k a   m i e s z k a n i o w a</t>
  </si>
  <si>
    <t>Gospodarka gruntami i nieruchomościami</t>
  </si>
  <si>
    <t>Opłaty na rzecz budżetów jst</t>
  </si>
  <si>
    <t>Kary i odszkodowania wypłacane na rzecz osób fizycznych</t>
  </si>
  <si>
    <t>Kary i odszkodowania wypłacane na rzecz osób prawnych</t>
  </si>
  <si>
    <t>Razem rozdział 70005</t>
  </si>
  <si>
    <t>Razem dział 700 Gospodarka mieszkaniow</t>
  </si>
  <si>
    <t>D z i a ł  7 1 0  D z i a ł a l n o ś ć  u s ł u g o w a</t>
  </si>
  <si>
    <t>Prace geodezyjne i kartograficzne (nieinwestycyjne)</t>
  </si>
  <si>
    <t>Razem rozdział 71013</t>
  </si>
  <si>
    <t>Opracowania geodezyjne i kartograficzne</t>
  </si>
  <si>
    <t>Dotacja celowa z budżetu na dla pozostałych jednostek zaliczanych do sfp</t>
  </si>
  <si>
    <t>Razem rozdział 71014</t>
  </si>
  <si>
    <t>Nadzór budowlany</t>
  </si>
  <si>
    <t>Wynagrodzenia osobowe członków korpusu służby cywilnej</t>
  </si>
  <si>
    <t>Szkolenie członków korpusu służby cywilnej</t>
  </si>
  <si>
    <t>Razem rozdział 71015</t>
  </si>
  <si>
    <t>Razem dział 710 Działalność usługowa</t>
  </si>
  <si>
    <t>D z i a ł  7 5 0    A d m i n i s t r a c j a  p u b l i c z n a</t>
  </si>
  <si>
    <t>75011</t>
  </si>
  <si>
    <t>Urzędy wojewódzkie</t>
  </si>
  <si>
    <t>Razem rozdział 75011</t>
  </si>
  <si>
    <t>75019</t>
  </si>
  <si>
    <t>Rady powiatów</t>
  </si>
  <si>
    <t>Razem rozdział 75019</t>
  </si>
  <si>
    <t>75020</t>
  </si>
  <si>
    <t>Starostwa powiatowe</t>
  </si>
  <si>
    <t>Opłaty z tytułu zakupu usług telekomunikacyjnych świadconych w ruchomej publicznej sieci telefon.</t>
  </si>
  <si>
    <t>Zakup usług obejmujących wykonanie ekspertyz, analiz i opinii</t>
  </si>
  <si>
    <t>Podróże służbowe zagraniczne</t>
  </si>
  <si>
    <t>Pozostałe podatki na rzecz budżetów jst</t>
  </si>
  <si>
    <t>Opłaty na rzecz bp</t>
  </si>
  <si>
    <t>Podatek od towarów i usług VAT</t>
  </si>
  <si>
    <t>Pozostałe odsetki</t>
  </si>
  <si>
    <t>Odsetki od nieterminowych wpłat podatku od towarów i usług</t>
  </si>
  <si>
    <t>Razem rozdział  75020</t>
  </si>
  <si>
    <t>75045</t>
  </si>
  <si>
    <t>Kwalifikacja wojskowa</t>
  </si>
  <si>
    <t>Razem rozdział 75045</t>
  </si>
  <si>
    <t>75075</t>
  </si>
  <si>
    <t>Promocja jednostek samorządu terytorialnego</t>
  </si>
  <si>
    <t>Razem rozdział 75075</t>
  </si>
  <si>
    <t>75095</t>
  </si>
  <si>
    <t>Razem rozdział 75095</t>
  </si>
  <si>
    <t>Razem dział  750  Administracja publiczna</t>
  </si>
  <si>
    <t>D z i a ł  7 5 2  O b r o n a   n a r o d o w a</t>
  </si>
  <si>
    <t>75212</t>
  </si>
  <si>
    <t>Pozostałe wydatki obronne</t>
  </si>
  <si>
    <t>Razem rozdział 75212</t>
  </si>
  <si>
    <t>Razem dział  752   Obrona narodowa</t>
  </si>
  <si>
    <t>D z i a ł  7 5 4   B e z p i e c z e ń s t w o  p u b l i c z n e  i  o c h r o n a  p r z e c i w p o ż a r o w a</t>
  </si>
  <si>
    <t>75411</t>
  </si>
  <si>
    <t>Wydatki osobowe niezaliczane do uposażeń wypłacane żołnierzom i funkcjonariuszom</t>
  </si>
  <si>
    <t>Wynagr. osobowe członków korpusu służby cywilnej</t>
  </si>
  <si>
    <t>Uposażenia żołnierzy zawodowych oraz funkcjonariuszy</t>
  </si>
  <si>
    <t>Pozostałe należności żołnierzy zwodowych oraz funkcjonariuszy</t>
  </si>
  <si>
    <t>Dodatkowe uposażenie roczne dla żołnierzy zawodowych oraz nagrody roczne dla funkcjonariuszy</t>
  </si>
  <si>
    <t>Równoważniki pieniężne i ekwiwalenty dla żołnierzy i funkcjonariuszy</t>
  </si>
  <si>
    <t>Zakup produktów żywnościowych</t>
  </si>
  <si>
    <t>Zakup leków, wyrobów medycznych i produktów biobójczych</t>
  </si>
  <si>
    <t>Zakup sprzętu i uzbrojenia</t>
  </si>
  <si>
    <t>Razem rozdział 75411</t>
  </si>
  <si>
    <t>75414</t>
  </si>
  <si>
    <t>Obrona cywilna</t>
  </si>
  <si>
    <t>Razem rozdział 75414</t>
  </si>
  <si>
    <t>75478</t>
  </si>
  <si>
    <t>Razem rozdział 75478</t>
  </si>
  <si>
    <t>Razem dział 754 Bezpieczeństwo publiczne i ochrona przeciwpożarowa</t>
  </si>
  <si>
    <t>D z i a ł  7 5 7   O b s ł u g a   d ł u g u   p u b l i c z n e g o</t>
  </si>
  <si>
    <t>75702</t>
  </si>
  <si>
    <t>Obsługa papierów wartościowych, kredytów i pożyczek jednostek samorządu terytorialnego</t>
  </si>
  <si>
    <t>Rozliczenia z bankami związane z obsługą długu publicznego</t>
  </si>
  <si>
    <t>Razem rozdział 75702</t>
  </si>
  <si>
    <t>75704</t>
  </si>
  <si>
    <t>Rozliczenia z tytułu poręczeń i gwarancji udzielonych przez Skarb Państwa lub jednostkę samorządu terytorialnego</t>
  </si>
  <si>
    <t>Wypłaty z tytułu gwarancji i poręczeń</t>
  </si>
  <si>
    <t>Razem rozdział 75704</t>
  </si>
  <si>
    <t>Razem dział 757 Obsługa długu publicznego</t>
  </si>
  <si>
    <t>D z i a ł  7 5 8   R ó ż n e  r o z l i c z e n i a</t>
  </si>
  <si>
    <t>75814</t>
  </si>
  <si>
    <t>Różne rozliczenia finansowe</t>
  </si>
  <si>
    <t>Razem rozdział 75814</t>
  </si>
  <si>
    <t>Rezerwy ogólne i celowe</t>
  </si>
  <si>
    <t>Rezerwy</t>
  </si>
  <si>
    <t>Razem rozdzial 75818</t>
  </si>
  <si>
    <t>Razem dział 758 Różne rozliczenia</t>
  </si>
  <si>
    <t>D z i a ł   8 0 1   O ś w i a t a  i  w y c h o w a n i e</t>
  </si>
  <si>
    <t>Szkoły podstawowe specjalne</t>
  </si>
  <si>
    <t>Zakup pomocy naukowych, dydaktycznych i książek</t>
  </si>
  <si>
    <t>Razem rozdział 80102</t>
  </si>
  <si>
    <t>Przedszkole specjalne</t>
  </si>
  <si>
    <t>Razem rozdział 80105</t>
  </si>
  <si>
    <t>Gimnazja</t>
  </si>
  <si>
    <t>Razem rozdział 80110</t>
  </si>
  <si>
    <t>Gimnazja specjalne</t>
  </si>
  <si>
    <t>Razem rozdział 80111</t>
  </si>
  <si>
    <t>Zespoły obsługi ekonomiczno-administracyjnej szkół</t>
  </si>
  <si>
    <t>Razem rozdział 80114</t>
  </si>
  <si>
    <t xml:space="preserve">Licea ogólnokształcące </t>
  </si>
  <si>
    <t>Dotacja podmiotowa z budżetu dla niepublicznej jednostki systemu oświaty</t>
  </si>
  <si>
    <t>Razem rozdział 80120</t>
  </si>
  <si>
    <t>Szkoły zwodowe</t>
  </si>
  <si>
    <t>Dotacje cel. przekazane do samorządu woj. na zad. bieżące realizow. na podst. porozumień między jst</t>
  </si>
  <si>
    <t>Razem rozdział 80130</t>
  </si>
  <si>
    <t xml:space="preserve"> Szkoły zawodowe specjalne</t>
  </si>
  <si>
    <t>Zakup uslug remontowych</t>
  </si>
  <si>
    <t>Razem rozdział 80134</t>
  </si>
  <si>
    <t>Centra kształcenia ustawicznego i praktycznego oraz ośrodki dokształcania zawodowego</t>
  </si>
  <si>
    <t>Razem rozdział 80140</t>
  </si>
  <si>
    <t>Ośrodki szkolenia, dokształcania i doskonalenia kadr</t>
  </si>
  <si>
    <t>Razem rozdział 80142</t>
  </si>
  <si>
    <t>80146</t>
  </si>
  <si>
    <t>Dokształcanie i doskonalenie nauczycieli</t>
  </si>
  <si>
    <t>Razem rozdział 80146</t>
  </si>
  <si>
    <t>Stołówki szkolne i przedszkolne</t>
  </si>
  <si>
    <t>Razem rozdział 80148</t>
  </si>
  <si>
    <t>Razem rozdział 80195</t>
  </si>
  <si>
    <t>Razem dział 801 Oświata i wychowanie</t>
  </si>
  <si>
    <t xml:space="preserve">D z i a ł   8 0 3  S z k o l n i c t w o   w y ż s z e   </t>
  </si>
  <si>
    <t>Działalność dydaktyczna</t>
  </si>
  <si>
    <t>Dot. podmiot. z budżetu dla uczelni niepubl. lub prowadzącej studia doktor. jedn. nauk. na pozost. zad.</t>
  </si>
  <si>
    <t>Razem rozdział 80306</t>
  </si>
  <si>
    <t>Razem dział 803 Szkolnictwo wyższe</t>
  </si>
  <si>
    <t xml:space="preserve">D z i a ł   8 5 1  O c h r o n a  z d r o w i a   </t>
  </si>
  <si>
    <t>Szpitale ogólne</t>
  </si>
  <si>
    <t>Razem rozdział 85111</t>
  </si>
  <si>
    <t>Składki na ubezpieczenie zdrowotne oraz świadczenia dla osób nieobjętych obowiązkiem ubezpieczenia zdrowotnego</t>
  </si>
  <si>
    <t>Składki na ubezpieczenie zdrowotne</t>
  </si>
  <si>
    <t>Razem rozdział 85156</t>
  </si>
  <si>
    <t>Razem rozdział 85195</t>
  </si>
  <si>
    <t>Razem dział  851 Ochrona zdrowia</t>
  </si>
  <si>
    <t>D z i a ł  8 5 2  P o m o c   s p o ł e c z n a</t>
  </si>
  <si>
    <t>Placówki opiekuńczo-wychowawcze</t>
  </si>
  <si>
    <t>Świadczenia społeczne</t>
  </si>
  <si>
    <t>Razem rozdział 85201</t>
  </si>
  <si>
    <t>Domy pomocy społecznej</t>
  </si>
  <si>
    <t>Razem rozdział 85202</t>
  </si>
  <si>
    <t xml:space="preserve">Rodziny zastępcze </t>
  </si>
  <si>
    <t>Razem rozdział 85204</t>
  </si>
  <si>
    <t>Zadania w zakresie przeciwdziałania przemocy w rodzinie</t>
  </si>
  <si>
    <t>Razem rozdział 85205</t>
  </si>
  <si>
    <t>Powiatowe centra pomocy rodzinie</t>
  </si>
  <si>
    <t>Razem rozdział 85218</t>
  </si>
  <si>
    <t>Razem rozdział 85295</t>
  </si>
  <si>
    <t>Razem dział 852 Pomoc społeczna</t>
  </si>
  <si>
    <t>D z i a ł  8 5 3  P o z o s t a ł e  z a d a n i a  w  z a k r e s i e  p o l i t y k i  s p o ł e c z n e j</t>
  </si>
  <si>
    <t>Rehabilitacja zawodowa i społeczna osób niepełnosprawnych</t>
  </si>
  <si>
    <t>Razem rozdział 85311</t>
  </si>
  <si>
    <t>Zespoły do spraw orzekania o niepełnosprawności</t>
  </si>
  <si>
    <t>Razem rozdział 85321</t>
  </si>
  <si>
    <t>Państwowy Fundusz Rehabilitacji Osób Niepełnosprawnych</t>
  </si>
  <si>
    <t>Razem rozdział 85324</t>
  </si>
  <si>
    <t>Powiatowe urzędy pracy</t>
  </si>
  <si>
    <t>Razem rozdział 85333</t>
  </si>
  <si>
    <t>Dotacja podmiotowa z budżetu dla samorządowego zakładu budżetowego</t>
  </si>
  <si>
    <t>Zakup środków żywności</t>
  </si>
  <si>
    <t>Razem rozdział 85395</t>
  </si>
  <si>
    <t>D z i a ł  8 5 4  E d u k a c y j n a   o p i e k a   w y c h o w a w c z a</t>
  </si>
  <si>
    <t>Świetlice szkolne</t>
  </si>
  <si>
    <t>Razem rozdział 85401</t>
  </si>
  <si>
    <t>Specjalne ośrodki szkolno-wychowawce</t>
  </si>
  <si>
    <t>Razem rozdział 85403</t>
  </si>
  <si>
    <t>Wczesne wspomaganie rozwoju dziecka</t>
  </si>
  <si>
    <t>Razem rozdział 85404</t>
  </si>
  <si>
    <t>Poradnie psychologiczno-pedagogiczne, w tym poradnie specjalistyczne</t>
  </si>
  <si>
    <t>Razem rozdział 85406</t>
  </si>
  <si>
    <t>Internaty i bursy szkolne</t>
  </si>
  <si>
    <t>Razem rozdział 85410</t>
  </si>
  <si>
    <t>Pomoc materialna dla uczniów</t>
  </si>
  <si>
    <t>Stypendia dla uczniów</t>
  </si>
  <si>
    <t>Razem rozdział 85415</t>
  </si>
  <si>
    <t>Razem rozdział 85495</t>
  </si>
  <si>
    <t>D z i a ł  9 0 0  G o s p o d a r k a  k o m u n a l n a  i  o c h r o n a  ś r o d o w i s k a</t>
  </si>
  <si>
    <t>Ochrona różnorodności biologicznej i krajobrazu</t>
  </si>
  <si>
    <t>Razem rozdział 90008</t>
  </si>
  <si>
    <t>Fundusz Ochrony Środowiska i Gospodarki Wodnej</t>
  </si>
  <si>
    <t>Razem rozdział 90011</t>
  </si>
  <si>
    <t>Wpływy i wydatki związane z gromadzeniem środków z opłat i kar za korzystanie ze środowiska</t>
  </si>
  <si>
    <t>Dotacja cel. z budżetu na finans. lub dofinans. zadań zlec. do real. stowarzysz.</t>
  </si>
  <si>
    <t>Dotacja cel. z budżetu na finans. lub dofinans. zadań zlec. do real. pozost. jedno. niezalicz. do sektora fp</t>
  </si>
  <si>
    <t>Razem rozdział 90019</t>
  </si>
  <si>
    <t>Razem dział 900  Gospodarka komunalna i ochrona środowiska</t>
  </si>
  <si>
    <t>D z i a ł  9 2 1  K u l t u r a   i   o c h r o n a   d z i e d z i c t w a   n a r o d o w e g o</t>
  </si>
  <si>
    <t>92105</t>
  </si>
  <si>
    <t>Pozostałe zadania w zakresie kultury</t>
  </si>
  <si>
    <t>Razem rozdział 92105</t>
  </si>
  <si>
    <t>Biblioteki</t>
  </si>
  <si>
    <t>Dotacje celowe przekazane gminie na zadania bieżące realizowane na podstawie porozumień między jst</t>
  </si>
  <si>
    <t>Razem rozdział 92116</t>
  </si>
  <si>
    <t>Muzea</t>
  </si>
  <si>
    <t>Razem rozdział 92118</t>
  </si>
  <si>
    <t>D z i a ł  9 2 6  K u l t u r a   f i z y c z n a</t>
  </si>
  <si>
    <t>92695</t>
  </si>
  <si>
    <t>Razem rozdział 92695</t>
  </si>
  <si>
    <t>Razem dział 926 Kultura fizyczna</t>
  </si>
  <si>
    <t>R a z e m   w y d a t k i</t>
  </si>
  <si>
    <t>Dotacje celowe z budżetu na finansowanie lub dofinansowanie kosztów realizacji inwestycji</t>
  </si>
  <si>
    <t>Koszty postępowania sądowego i prokuratorskiego</t>
  </si>
  <si>
    <t>Odsetki od samorządowych papierów wartościowych lub zaciągniętych przez jst kredytów i pożyczek</t>
  </si>
  <si>
    <t>Odsetki od dotacji oraz płatności: wykorzystanych niezgodnie z przeznaczeniem</t>
  </si>
  <si>
    <t>Dotacja podmiotowa z budżetu dla jednostek niezaliczanych do sektora finansów publicznych</t>
  </si>
  <si>
    <t>Zwrot dotacji oraz płatności, w tym wykorzystanych niezgodnie z przeznaczeniem</t>
  </si>
  <si>
    <t>Razem dział 853 Pozostałe zadania w zakresie polityki społecznej</t>
  </si>
  <si>
    <t>Razem dział 854 Edukacyjna opieka wychowawcza</t>
  </si>
  <si>
    <t>Razem dział 921 Kultura i ochrona dziedzictwa narodowego</t>
  </si>
  <si>
    <t>Dotacje cel. przekazane dla powiatu na zad. bieżące realizowane na podstawie porozumień między jst</t>
  </si>
  <si>
    <t>Komendy Powiatowe Państwowej Straży Pożarnej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</si>
</sst>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9"/>
      <name val="Times New Roman"/>
      <family val="1"/>
      <charset val="238"/>
    </font>
    <font>
      <i/>
      <sz val="11"/>
      <name val="Times New Roman"/>
      <family val="1"/>
      <charset val="238"/>
    </font>
    <font>
      <i/>
      <sz val="9"/>
      <name val="Times New Roman"/>
      <family val="1"/>
      <charset val="238"/>
    </font>
    <font>
      <b/>
      <i/>
      <sz val="14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i/>
      <sz val="9"/>
      <name val="Times New Roman"/>
      <family val="1"/>
      <charset val="238"/>
    </font>
    <font>
      <b/>
      <i/>
      <sz val="8"/>
      <name val="Times New Roman"/>
      <family val="1"/>
      <charset val="238"/>
    </font>
    <font>
      <b/>
      <i/>
      <sz val="7"/>
      <name val="Times New Roman"/>
      <family val="1"/>
      <charset val="238"/>
    </font>
    <font>
      <b/>
      <i/>
      <sz val="12"/>
      <name val="Times New Roman"/>
      <family val="1"/>
      <charset val="238"/>
    </font>
    <font>
      <i/>
      <sz val="9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</fonts>
  <fills count="12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gray0625">
        <fgColor indexed="22"/>
      </patternFill>
    </fill>
    <fill>
      <patternFill patternType="gray0625">
        <fgColor indexed="55"/>
      </patternFill>
    </fill>
    <fill>
      <patternFill patternType="gray0625">
        <fgColor indexed="9"/>
      </patternFill>
    </fill>
    <fill>
      <patternFill patternType="gray0625">
        <fgColor indexed="22"/>
        <bgColor theme="0"/>
      </patternFill>
    </fill>
    <fill>
      <patternFill patternType="gray0625">
        <fgColor indexed="9"/>
        <bgColor theme="0"/>
      </patternFill>
    </fill>
    <fill>
      <patternFill patternType="solid">
        <fgColor theme="0"/>
        <bgColor indexed="64"/>
      </patternFill>
    </fill>
    <fill>
      <patternFill patternType="gray0625">
        <fgColor indexed="22"/>
        <bgColor indexed="9"/>
      </patternFill>
    </fill>
    <fill>
      <patternFill patternType="solid">
        <fgColor indexed="9"/>
        <bgColor indexed="64"/>
      </patternFill>
    </fill>
    <fill>
      <patternFill patternType="gray0625">
        <fgColor indexed="55"/>
        <bgColor indexed="9"/>
      </patternFill>
    </fill>
  </fills>
  <borders count="45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186">
    <xf numFmtId="0" fontId="0" fillId="0" borderId="0" xfId="0"/>
    <xf numFmtId="0" fontId="2" fillId="0" borderId="0" xfId="1" applyFont="1" applyFill="1" applyAlignment="1" applyProtection="1">
      <alignment horizontal="center" vertical="center" wrapText="1"/>
      <protection locked="0"/>
    </xf>
    <xf numFmtId="0" fontId="2" fillId="0" borderId="0" xfId="1" applyFont="1" applyFill="1" applyAlignment="1" applyProtection="1">
      <alignment horizontal="left" vertical="center" wrapText="1"/>
      <protection locked="0"/>
    </xf>
    <xf numFmtId="0" fontId="4" fillId="0" borderId="0" xfId="1" applyFont="1" applyFill="1" applyAlignment="1" applyProtection="1">
      <alignment horizontal="right" vertical="center" wrapText="1"/>
      <protection locked="0"/>
    </xf>
    <xf numFmtId="0" fontId="6" fillId="0" borderId="0" xfId="1" applyFont="1" applyFill="1" applyAlignment="1" applyProtection="1">
      <alignment horizontal="center" vertical="center" wrapText="1"/>
      <protection locked="0"/>
    </xf>
    <xf numFmtId="0" fontId="7" fillId="0" borderId="0" xfId="1" applyFont="1" applyFill="1" applyAlignment="1" applyProtection="1">
      <alignment horizontal="center" vertical="center" wrapText="1"/>
      <protection locked="0"/>
    </xf>
    <xf numFmtId="0" fontId="7" fillId="0" borderId="0" xfId="1" applyFont="1" applyFill="1" applyAlignment="1" applyProtection="1">
      <alignment horizontal="left" vertical="center" wrapText="1"/>
      <protection locked="0"/>
    </xf>
    <xf numFmtId="0" fontId="7" fillId="0" borderId="0" xfId="1" applyFont="1" applyFill="1" applyAlignment="1" applyProtection="1">
      <alignment horizontal="right" vertical="center" wrapText="1"/>
      <protection locked="0"/>
    </xf>
    <xf numFmtId="0" fontId="8" fillId="2" borderId="1" xfId="1" applyFont="1" applyFill="1" applyBorder="1" applyAlignment="1" applyProtection="1">
      <alignment horizontal="center" vertical="center" wrapText="1"/>
      <protection locked="0"/>
    </xf>
    <xf numFmtId="0" fontId="7" fillId="2" borderId="2" xfId="1" applyFont="1" applyFill="1" applyBorder="1" applyAlignment="1" applyProtection="1">
      <alignment horizontal="center" vertical="center" wrapText="1"/>
      <protection locked="0"/>
    </xf>
    <xf numFmtId="0" fontId="7" fillId="2" borderId="3" xfId="1" applyFont="1" applyFill="1" applyBorder="1" applyAlignment="1" applyProtection="1">
      <alignment horizontal="center" vertical="center" wrapText="1"/>
      <protection locked="0"/>
    </xf>
    <xf numFmtId="0" fontId="7" fillId="2" borderId="4" xfId="1" applyFont="1" applyFill="1" applyBorder="1" applyAlignment="1" applyProtection="1">
      <alignment horizontal="center" vertical="center" wrapText="1"/>
      <protection locked="0"/>
    </xf>
    <xf numFmtId="0" fontId="9" fillId="0" borderId="6" xfId="1" applyFont="1" applyFill="1" applyBorder="1" applyAlignment="1" applyProtection="1">
      <alignment horizontal="center" vertical="center" wrapText="1"/>
      <protection locked="0"/>
    </xf>
    <xf numFmtId="0" fontId="9" fillId="0" borderId="7" xfId="1" applyFont="1" applyFill="1" applyBorder="1" applyAlignment="1" applyProtection="1">
      <alignment horizontal="center" vertical="center" wrapText="1"/>
      <protection locked="0"/>
    </xf>
    <xf numFmtId="0" fontId="9" fillId="0" borderId="8" xfId="1" applyFont="1" applyFill="1" applyBorder="1" applyAlignment="1" applyProtection="1">
      <alignment horizontal="center" vertical="center" wrapText="1"/>
      <protection locked="0"/>
    </xf>
    <xf numFmtId="49" fontId="7" fillId="3" borderId="12" xfId="1" applyNumberFormat="1" applyFont="1" applyFill="1" applyBorder="1" applyAlignment="1" applyProtection="1">
      <alignment horizontal="center" vertical="center" wrapText="1"/>
      <protection locked="0"/>
    </xf>
    <xf numFmtId="49" fontId="7" fillId="3" borderId="16" xfId="1" applyNumberFormat="1" applyFont="1" applyFill="1" applyBorder="1" applyAlignment="1" applyProtection="1">
      <alignment horizontal="center" vertical="center" wrapText="1"/>
      <protection locked="0"/>
    </xf>
    <xf numFmtId="0" fontId="4" fillId="0" borderId="17" xfId="1" applyFont="1" applyBorder="1" applyAlignment="1" applyProtection="1">
      <alignment horizontal="center" vertical="center" wrapText="1"/>
      <protection locked="0"/>
    </xf>
    <xf numFmtId="0" fontId="4" fillId="0" borderId="17" xfId="1" applyFont="1" applyBorder="1" applyAlignment="1" applyProtection="1">
      <alignment horizontal="left" vertical="center" wrapText="1"/>
      <protection locked="0"/>
    </xf>
    <xf numFmtId="4" fontId="4" fillId="0" borderId="18" xfId="1" applyNumberFormat="1" applyFont="1" applyBorder="1" applyAlignment="1" applyProtection="1">
      <alignment horizontal="right" vertical="center" wrapText="1"/>
      <protection locked="0"/>
    </xf>
    <xf numFmtId="2" fontId="4" fillId="0" borderId="19" xfId="1" applyNumberFormat="1" applyFont="1" applyBorder="1" applyAlignment="1" applyProtection="1">
      <alignment horizontal="right" vertical="center" wrapText="1"/>
      <protection locked="0"/>
    </xf>
    <xf numFmtId="4" fontId="7" fillId="0" borderId="20" xfId="1" applyNumberFormat="1" applyFont="1" applyBorder="1" applyAlignment="1" applyProtection="1">
      <alignment horizontal="right" vertical="center" wrapText="1"/>
      <protection locked="0"/>
    </xf>
    <xf numFmtId="2" fontId="7" fillId="0" borderId="19" xfId="1" applyNumberFormat="1" applyFont="1" applyBorder="1" applyAlignment="1" applyProtection="1">
      <alignment horizontal="right" vertical="center" wrapText="1"/>
      <protection locked="0"/>
    </xf>
    <xf numFmtId="49" fontId="7" fillId="3" borderId="22" xfId="1" applyNumberFormat="1" applyFont="1" applyFill="1" applyBorder="1" applyAlignment="1" applyProtection="1">
      <alignment vertical="top" wrapText="1"/>
      <protection locked="0"/>
    </xf>
    <xf numFmtId="4" fontId="4" fillId="0" borderId="17" xfId="1" applyNumberFormat="1" applyFont="1" applyBorder="1" applyAlignment="1" applyProtection="1">
      <alignment horizontal="right" vertical="center" wrapText="1"/>
      <protection locked="0"/>
    </xf>
    <xf numFmtId="4" fontId="4" fillId="0" borderId="23" xfId="1" applyNumberFormat="1" applyFont="1" applyBorder="1" applyAlignment="1" applyProtection="1">
      <alignment horizontal="right" vertical="center" wrapText="1"/>
      <protection locked="0"/>
    </xf>
    <xf numFmtId="4" fontId="4" fillId="0" borderId="24" xfId="1" applyNumberFormat="1" applyFont="1" applyBorder="1" applyAlignment="1" applyProtection="1">
      <alignment horizontal="right" vertical="center" wrapText="1"/>
      <protection locked="0"/>
    </xf>
    <xf numFmtId="49" fontId="7" fillId="3" borderId="22" xfId="1" applyNumberFormat="1" applyFont="1" applyFill="1" applyBorder="1" applyAlignment="1" applyProtection="1">
      <alignment vertical="center" wrapText="1"/>
      <protection locked="0"/>
    </xf>
    <xf numFmtId="2" fontId="4" fillId="0" borderId="25" xfId="1" applyNumberFormat="1" applyFont="1" applyBorder="1" applyAlignment="1" applyProtection="1">
      <alignment horizontal="right" vertical="center" wrapText="1"/>
      <protection locked="0"/>
    </xf>
    <xf numFmtId="4" fontId="7" fillId="0" borderId="11" xfId="1" applyNumberFormat="1" applyFont="1" applyBorder="1" applyAlignment="1" applyProtection="1">
      <alignment horizontal="right" vertical="center" wrapText="1"/>
      <protection locked="0"/>
    </xf>
    <xf numFmtId="49" fontId="7" fillId="3" borderId="5" xfId="1" applyNumberFormat="1" applyFont="1" applyFill="1" applyBorder="1" applyAlignment="1" applyProtection="1">
      <alignment horizontal="center" vertical="center" wrapText="1"/>
      <protection locked="0"/>
    </xf>
    <xf numFmtId="49" fontId="7" fillId="3" borderId="5" xfId="1" applyNumberFormat="1" applyFont="1" applyFill="1" applyBorder="1" applyAlignment="1" applyProtection="1">
      <alignment vertical="center" wrapText="1"/>
      <protection locked="0"/>
    </xf>
    <xf numFmtId="0" fontId="4" fillId="0" borderId="17" xfId="1" applyFont="1" applyFill="1" applyBorder="1" applyAlignment="1" applyProtection="1">
      <alignment horizontal="center" vertical="center" wrapText="1"/>
      <protection locked="0"/>
    </xf>
    <xf numFmtId="0" fontId="4" fillId="0" borderId="17" xfId="1" applyFont="1" applyFill="1" applyBorder="1" applyAlignment="1" applyProtection="1">
      <alignment horizontal="left" vertical="center" wrapText="1"/>
      <protection locked="0"/>
    </xf>
    <xf numFmtId="4" fontId="11" fillId="0" borderId="17" xfId="1" applyNumberFormat="1" applyFont="1" applyBorder="1" applyAlignment="1" applyProtection="1">
      <alignment horizontal="right" vertical="center" wrapText="1"/>
      <protection locked="0"/>
    </xf>
    <xf numFmtId="0" fontId="7" fillId="3" borderId="5" xfId="1" applyFont="1" applyFill="1" applyBorder="1" applyAlignment="1" applyProtection="1">
      <alignment horizontal="center" vertical="center" wrapText="1"/>
      <protection locked="0"/>
    </xf>
    <xf numFmtId="0" fontId="4" fillId="0" borderId="26" xfId="1" applyFont="1" applyBorder="1" applyAlignment="1" applyProtection="1">
      <alignment horizontal="center" vertical="center" wrapText="1"/>
      <protection locked="0"/>
    </xf>
    <xf numFmtId="0" fontId="4" fillId="0" borderId="26" xfId="1" applyFont="1" applyBorder="1" applyAlignment="1" applyProtection="1">
      <alignment horizontal="left" vertical="center" wrapText="1"/>
      <protection locked="0"/>
    </xf>
    <xf numFmtId="4" fontId="4" fillId="0" borderId="27" xfId="1" applyNumberFormat="1" applyFont="1" applyBorder="1" applyAlignment="1" applyProtection="1">
      <alignment horizontal="right" vertical="center" wrapText="1"/>
      <protection locked="0"/>
    </xf>
    <xf numFmtId="0" fontId="4" fillId="0" borderId="28" xfId="1" applyFont="1" applyBorder="1" applyAlignment="1" applyProtection="1">
      <alignment horizontal="center" vertical="center" wrapText="1"/>
      <protection locked="0"/>
    </xf>
    <xf numFmtId="0" fontId="4" fillId="0" borderId="28" xfId="1" applyFont="1" applyBorder="1" applyAlignment="1" applyProtection="1">
      <alignment horizontal="left" vertical="center" wrapText="1"/>
      <protection locked="0"/>
    </xf>
    <xf numFmtId="4" fontId="4" fillId="0" borderId="28" xfId="1" applyNumberFormat="1" applyFont="1" applyBorder="1" applyAlignment="1" applyProtection="1">
      <alignment horizontal="right" vertical="center" wrapText="1"/>
      <protection locked="0"/>
    </xf>
    <xf numFmtId="4" fontId="4" fillId="0" borderId="29" xfId="1" applyNumberFormat="1" applyFont="1" applyBorder="1" applyAlignment="1" applyProtection="1">
      <alignment horizontal="right" vertical="center" wrapText="1"/>
      <protection locked="0"/>
    </xf>
    <xf numFmtId="2" fontId="4" fillId="0" borderId="30" xfId="1" applyNumberFormat="1" applyFont="1" applyBorder="1" applyAlignment="1" applyProtection="1">
      <alignment horizontal="right" vertical="center" wrapText="1"/>
      <protection locked="0"/>
    </xf>
    <xf numFmtId="2" fontId="7" fillId="0" borderId="30" xfId="1" applyNumberFormat="1" applyFont="1" applyBorder="1" applyAlignment="1" applyProtection="1">
      <alignment horizontal="right" vertical="center" wrapText="1"/>
      <protection locked="0"/>
    </xf>
    <xf numFmtId="0" fontId="4" fillId="0" borderId="23" xfId="1" applyFont="1" applyFill="1" applyBorder="1" applyAlignment="1" applyProtection="1">
      <alignment horizontal="center" vertical="center" wrapText="1"/>
      <protection locked="0"/>
    </xf>
    <xf numFmtId="0" fontId="4" fillId="0" borderId="23" xfId="1" applyFont="1" applyFill="1" applyBorder="1" applyAlignment="1" applyProtection="1">
      <alignment horizontal="left" vertical="center" wrapText="1"/>
      <protection locked="0"/>
    </xf>
    <xf numFmtId="2" fontId="4" fillId="0" borderId="8" xfId="1" applyNumberFormat="1" applyFont="1" applyBorder="1" applyAlignment="1" applyProtection="1">
      <alignment horizontal="right" vertical="center" wrapText="1"/>
      <protection locked="0"/>
    </xf>
    <xf numFmtId="2" fontId="7" fillId="0" borderId="20" xfId="1" applyNumberFormat="1" applyFont="1" applyBorder="1" applyAlignment="1" applyProtection="1">
      <alignment horizontal="right" vertical="center" wrapText="1"/>
      <protection locked="0"/>
    </xf>
    <xf numFmtId="0" fontId="4" fillId="0" borderId="7" xfId="1" applyFont="1" applyBorder="1" applyAlignment="1" applyProtection="1">
      <alignment horizontal="center" vertical="center" wrapText="1"/>
      <protection locked="0"/>
    </xf>
    <xf numFmtId="0" fontId="4" fillId="0" borderId="7" xfId="1" applyFont="1" applyFill="1" applyBorder="1" applyAlignment="1" applyProtection="1">
      <alignment horizontal="left" vertical="center" wrapText="1"/>
      <protection locked="0"/>
    </xf>
    <xf numFmtId="4" fontId="4" fillId="0" borderId="7" xfId="1" applyNumberFormat="1" applyFont="1" applyBorder="1" applyAlignment="1" applyProtection="1">
      <alignment horizontal="right" vertical="center" wrapText="1"/>
      <protection locked="0"/>
    </xf>
    <xf numFmtId="4" fontId="7" fillId="0" borderId="9" xfId="1" applyNumberFormat="1" applyFont="1" applyBorder="1" applyAlignment="1" applyProtection="1">
      <alignment horizontal="right" vertical="center" wrapText="1"/>
      <protection locked="0"/>
    </xf>
    <xf numFmtId="0" fontId="7" fillId="4" borderId="12" xfId="1" applyFont="1" applyFill="1" applyBorder="1" applyAlignment="1" applyProtection="1">
      <alignment horizontal="center" vertical="center" wrapText="1"/>
      <protection locked="0"/>
    </xf>
    <xf numFmtId="4" fontId="4" fillId="0" borderId="18" xfId="1" applyNumberFormat="1" applyFont="1" applyFill="1" applyBorder="1" applyAlignment="1" applyProtection="1">
      <alignment horizontal="right" vertical="center" wrapText="1"/>
      <protection locked="0"/>
    </xf>
    <xf numFmtId="4" fontId="7" fillId="0" borderId="20" xfId="1" applyNumberFormat="1" applyFont="1" applyFill="1" applyBorder="1" applyAlignment="1" applyProtection="1">
      <alignment horizontal="right" vertical="center" wrapText="1"/>
      <protection locked="0"/>
    </xf>
    <xf numFmtId="49" fontId="7" fillId="4" borderId="12" xfId="1" applyNumberFormat="1" applyFont="1" applyFill="1" applyBorder="1" applyAlignment="1" applyProtection="1">
      <alignment horizontal="center" vertical="center" wrapText="1"/>
      <protection locked="0"/>
    </xf>
    <xf numFmtId="49" fontId="7" fillId="4" borderId="22" xfId="1" applyNumberFormat="1" applyFont="1" applyFill="1" applyBorder="1" applyAlignment="1" applyProtection="1">
      <alignment horizontal="center" vertical="center" wrapText="1"/>
      <protection locked="0"/>
    </xf>
    <xf numFmtId="0" fontId="4" fillId="0" borderId="7" xfId="1" applyFont="1" applyBorder="1" applyAlignment="1" applyProtection="1">
      <alignment horizontal="left" vertical="center" wrapText="1"/>
      <protection locked="0"/>
    </xf>
    <xf numFmtId="0" fontId="4" fillId="0" borderId="33" xfId="1" applyFont="1" applyBorder="1" applyAlignment="1" applyProtection="1">
      <alignment horizontal="center" vertical="center" wrapText="1"/>
      <protection locked="0"/>
    </xf>
    <xf numFmtId="0" fontId="7" fillId="3" borderId="12" xfId="1" applyFont="1" applyFill="1" applyBorder="1" applyAlignment="1" applyProtection="1">
      <alignment horizontal="center" vertical="center" wrapText="1"/>
      <protection locked="0"/>
    </xf>
    <xf numFmtId="0" fontId="7" fillId="3" borderId="16" xfId="1" applyFont="1" applyFill="1" applyBorder="1" applyAlignment="1" applyProtection="1">
      <alignment horizontal="center" vertical="center" wrapText="1"/>
      <protection locked="0"/>
    </xf>
    <xf numFmtId="0" fontId="4" fillId="5" borderId="26" xfId="1" applyFont="1" applyFill="1" applyBorder="1" applyAlignment="1" applyProtection="1">
      <alignment horizontal="center" vertical="center" wrapText="1"/>
      <protection locked="0"/>
    </xf>
    <xf numFmtId="0" fontId="7" fillId="6" borderId="22" xfId="1" applyFont="1" applyFill="1" applyBorder="1" applyAlignment="1" applyProtection="1">
      <alignment horizontal="center" vertical="center" wrapText="1"/>
      <protection locked="0"/>
    </xf>
    <xf numFmtId="0" fontId="4" fillId="7" borderId="17" xfId="1" applyFont="1" applyFill="1" applyBorder="1" applyAlignment="1" applyProtection="1">
      <alignment horizontal="center" vertical="center" wrapText="1"/>
      <protection locked="0"/>
    </xf>
    <xf numFmtId="0" fontId="4" fillId="8" borderId="26" xfId="1" applyFont="1" applyFill="1" applyBorder="1" applyAlignment="1" applyProtection="1">
      <alignment horizontal="left" vertical="center" wrapText="1"/>
      <protection locked="0"/>
    </xf>
    <xf numFmtId="4" fontId="4" fillId="8" borderId="18" xfId="1" applyNumberFormat="1" applyFont="1" applyFill="1" applyBorder="1" applyAlignment="1" applyProtection="1">
      <alignment horizontal="right" vertical="center" wrapText="1"/>
      <protection locked="0"/>
    </xf>
    <xf numFmtId="2" fontId="4" fillId="8" borderId="25" xfId="1" applyNumberFormat="1" applyFont="1" applyFill="1" applyBorder="1" applyAlignment="1" applyProtection="1">
      <alignment horizontal="right" vertical="center" wrapText="1"/>
      <protection locked="0"/>
    </xf>
    <xf numFmtId="0" fontId="4" fillId="5" borderId="17" xfId="1" applyFont="1" applyFill="1" applyBorder="1" applyAlignment="1" applyProtection="1">
      <alignment horizontal="center" vertical="center" wrapText="1"/>
      <protection locked="0"/>
    </xf>
    <xf numFmtId="0" fontId="4" fillId="5" borderId="35" xfId="1" applyFont="1" applyFill="1" applyBorder="1" applyAlignment="1" applyProtection="1">
      <alignment horizontal="center" vertical="center" wrapText="1"/>
      <protection locked="0"/>
    </xf>
    <xf numFmtId="0" fontId="4" fillId="0" borderId="26" xfId="1" applyFont="1" applyFill="1" applyBorder="1" applyAlignment="1" applyProtection="1">
      <alignment horizontal="center" vertical="center" wrapText="1"/>
      <protection locked="0"/>
    </xf>
    <xf numFmtId="4" fontId="4" fillId="0" borderId="36" xfId="1" applyNumberFormat="1" applyFont="1" applyBorder="1" applyAlignment="1" applyProtection="1">
      <alignment horizontal="right" vertical="center" wrapText="1"/>
      <protection locked="0"/>
    </xf>
    <xf numFmtId="4" fontId="11" fillId="0" borderId="18" xfId="1" applyNumberFormat="1" applyFont="1" applyBorder="1" applyAlignment="1" applyProtection="1">
      <alignment horizontal="right" vertical="center" wrapText="1"/>
      <protection locked="0"/>
    </xf>
    <xf numFmtId="49" fontId="7" fillId="4" borderId="16" xfId="1" applyNumberFormat="1" applyFont="1" applyFill="1" applyBorder="1" applyAlignment="1" applyProtection="1">
      <alignment horizontal="center" vertical="center" wrapText="1"/>
      <protection locked="0"/>
    </xf>
    <xf numFmtId="0" fontId="4" fillId="0" borderId="37" xfId="1" applyFont="1" applyBorder="1" applyAlignment="1" applyProtection="1">
      <alignment horizontal="center" vertical="center" wrapText="1"/>
      <protection locked="0"/>
    </xf>
    <xf numFmtId="4" fontId="7" fillId="0" borderId="39" xfId="1" applyNumberFormat="1" applyFont="1" applyBorder="1" applyAlignment="1" applyProtection="1">
      <alignment horizontal="right" vertical="center" wrapText="1"/>
      <protection locked="0"/>
    </xf>
    <xf numFmtId="0" fontId="4" fillId="0" borderId="26" xfId="1" applyFont="1" applyFill="1" applyBorder="1" applyAlignment="1" applyProtection="1">
      <alignment horizontal="left" vertical="center" wrapText="1"/>
      <protection locked="0"/>
    </xf>
    <xf numFmtId="49" fontId="7" fillId="3" borderId="5" xfId="1" applyNumberFormat="1" applyFont="1" applyFill="1" applyBorder="1" applyAlignment="1" applyProtection="1">
      <alignment horizontal="center" vertical="top" wrapText="1"/>
      <protection locked="0"/>
    </xf>
    <xf numFmtId="0" fontId="4" fillId="0" borderId="24" xfId="1" applyFont="1" applyBorder="1" applyAlignment="1" applyProtection="1">
      <alignment horizontal="center" vertical="center" wrapText="1"/>
      <protection locked="0"/>
    </xf>
    <xf numFmtId="0" fontId="4" fillId="0" borderId="23" xfId="1" applyFont="1" applyBorder="1" applyAlignment="1" applyProtection="1">
      <alignment horizontal="left" vertical="center" wrapText="1"/>
      <protection locked="0"/>
    </xf>
    <xf numFmtId="4" fontId="4" fillId="0" borderId="35" xfId="1" applyNumberFormat="1" applyFont="1" applyBorder="1" applyAlignment="1" applyProtection="1">
      <alignment horizontal="right" vertical="center" wrapText="1"/>
      <protection locked="0"/>
    </xf>
    <xf numFmtId="0" fontId="4" fillId="0" borderId="35" xfId="1" applyFont="1" applyFill="1" applyBorder="1" applyAlignment="1" applyProtection="1">
      <alignment horizontal="center" vertical="center" wrapText="1"/>
      <protection locked="0"/>
    </xf>
    <xf numFmtId="0" fontId="4" fillId="0" borderId="35" xfId="1" applyFont="1" applyFill="1" applyBorder="1" applyAlignment="1" applyProtection="1">
      <alignment horizontal="left" vertical="center" wrapText="1"/>
      <protection locked="0"/>
    </xf>
    <xf numFmtId="4" fontId="4" fillId="0" borderId="7" xfId="1" applyNumberFormat="1" applyFont="1" applyFill="1" applyBorder="1" applyAlignment="1" applyProtection="1">
      <alignment horizontal="right" vertical="center" wrapText="1"/>
      <protection locked="0"/>
    </xf>
    <xf numFmtId="4" fontId="4" fillId="0" borderId="17" xfId="1" applyNumberFormat="1" applyFont="1" applyFill="1" applyBorder="1" applyAlignment="1" applyProtection="1">
      <alignment horizontal="right" vertical="center" wrapText="1"/>
      <protection locked="0"/>
    </xf>
    <xf numFmtId="4" fontId="4" fillId="0" borderId="27" xfId="1" applyNumberFormat="1" applyFont="1" applyFill="1" applyBorder="1" applyAlignment="1" applyProtection="1">
      <alignment horizontal="right" vertical="center" wrapText="1"/>
      <protection locked="0"/>
    </xf>
    <xf numFmtId="4" fontId="4" fillId="0" borderId="36" xfId="1" applyNumberFormat="1" applyFont="1" applyFill="1" applyBorder="1" applyAlignment="1" applyProtection="1">
      <alignment horizontal="right" vertical="center" wrapText="1"/>
      <protection locked="0"/>
    </xf>
    <xf numFmtId="4" fontId="4" fillId="0" borderId="35" xfId="1" applyNumberFormat="1" applyFont="1" applyFill="1" applyBorder="1" applyAlignment="1" applyProtection="1">
      <alignment horizontal="right" vertical="center" wrapText="1"/>
      <protection locked="0"/>
    </xf>
    <xf numFmtId="0" fontId="4" fillId="0" borderId="41" xfId="1" applyFont="1" applyBorder="1" applyAlignment="1" applyProtection="1">
      <alignment horizontal="center" vertical="center" wrapText="1"/>
      <protection locked="0"/>
    </xf>
    <xf numFmtId="0" fontId="4" fillId="5" borderId="33" xfId="1" applyFont="1" applyFill="1" applyBorder="1" applyAlignment="1" applyProtection="1">
      <alignment horizontal="center" vertical="center" wrapText="1"/>
      <protection locked="0"/>
    </xf>
    <xf numFmtId="4" fontId="4" fillId="0" borderId="17" xfId="1" applyNumberFormat="1" applyFont="1" applyFill="1" applyBorder="1" applyAlignment="1">
      <alignment horizontal="right" vertical="center" wrapText="1"/>
    </xf>
    <xf numFmtId="0" fontId="4" fillId="0" borderId="35" xfId="1" applyFont="1" applyBorder="1" applyAlignment="1" applyProtection="1">
      <alignment horizontal="center" vertical="center" wrapText="1"/>
      <protection locked="0"/>
    </xf>
    <xf numFmtId="0" fontId="4" fillId="0" borderId="35" xfId="1" applyFont="1" applyBorder="1" applyAlignment="1" applyProtection="1">
      <alignment horizontal="left" vertical="center" wrapText="1"/>
      <protection locked="0"/>
    </xf>
    <xf numFmtId="0" fontId="6" fillId="3" borderId="5" xfId="1" applyFont="1" applyFill="1" applyBorder="1" applyAlignment="1" applyProtection="1">
      <alignment horizontal="center" vertical="center" wrapText="1"/>
      <protection locked="0"/>
    </xf>
    <xf numFmtId="4" fontId="7" fillId="10" borderId="20" xfId="1" applyNumberFormat="1" applyFont="1" applyFill="1" applyBorder="1" applyAlignment="1" applyProtection="1">
      <alignment horizontal="right" vertical="center" wrapText="1"/>
      <protection locked="0"/>
    </xf>
    <xf numFmtId="4" fontId="11" fillId="0" borderId="7" xfId="1" applyNumberFormat="1" applyFont="1" applyBorder="1" applyAlignment="1" applyProtection="1">
      <alignment horizontal="right" vertical="center" wrapText="1"/>
      <protection locked="0"/>
    </xf>
    <xf numFmtId="0" fontId="7" fillId="3" borderId="42" xfId="1" applyFont="1" applyFill="1" applyBorder="1" applyAlignment="1" applyProtection="1">
      <alignment horizontal="right" vertical="center" wrapText="1"/>
      <protection locked="0"/>
    </xf>
    <xf numFmtId="0" fontId="7" fillId="3" borderId="15" xfId="1" applyFont="1" applyFill="1" applyBorder="1" applyAlignment="1" applyProtection="1">
      <alignment horizontal="right" vertical="center" wrapText="1"/>
      <protection locked="0"/>
    </xf>
    <xf numFmtId="0" fontId="7" fillId="3" borderId="31" xfId="1" applyFont="1" applyFill="1" applyBorder="1" applyAlignment="1" applyProtection="1">
      <alignment horizontal="center" vertical="center" wrapText="1"/>
      <protection locked="0"/>
    </xf>
    <xf numFmtId="0" fontId="4" fillId="0" borderId="23" xfId="1" applyFont="1" applyBorder="1" applyAlignment="1" applyProtection="1">
      <alignment horizontal="center" vertical="center" wrapText="1"/>
      <protection locked="0"/>
    </xf>
    <xf numFmtId="0" fontId="7" fillId="4" borderId="5" xfId="1" applyFont="1" applyFill="1" applyBorder="1" applyAlignment="1" applyProtection="1">
      <alignment horizontal="center" vertical="center" wrapText="1"/>
      <protection locked="0"/>
    </xf>
    <xf numFmtId="0" fontId="4" fillId="5" borderId="7" xfId="1" applyFont="1" applyFill="1" applyBorder="1" applyAlignment="1" applyProtection="1">
      <alignment horizontal="center" vertical="center" wrapText="1"/>
      <protection locked="0"/>
    </xf>
    <xf numFmtId="0" fontId="4" fillId="5" borderId="7" xfId="1" applyFont="1" applyFill="1" applyBorder="1" applyAlignment="1" applyProtection="1">
      <alignment horizontal="left" vertical="center" wrapText="1"/>
      <protection locked="0"/>
    </xf>
    <xf numFmtId="4" fontId="4" fillId="0" borderId="26" xfId="1" applyNumberFormat="1" applyFont="1" applyBorder="1" applyAlignment="1" applyProtection="1">
      <alignment horizontal="right" vertical="center" wrapText="1"/>
      <protection locked="0"/>
    </xf>
    <xf numFmtId="4" fontId="7" fillId="2" borderId="20" xfId="1" applyNumberFormat="1" applyFont="1" applyFill="1" applyBorder="1" applyAlignment="1" applyProtection="1">
      <alignment horizontal="right" vertical="center" wrapText="1"/>
      <protection locked="0"/>
    </xf>
    <xf numFmtId="2" fontId="7" fillId="2" borderId="20" xfId="1" applyNumberFormat="1" applyFont="1" applyFill="1" applyBorder="1" applyAlignment="1" applyProtection="1">
      <alignment horizontal="right" vertical="center" wrapText="1"/>
      <protection locked="0"/>
    </xf>
    <xf numFmtId="0" fontId="7" fillId="4" borderId="16" xfId="1" applyFont="1" applyFill="1" applyBorder="1" applyAlignment="1" applyProtection="1">
      <alignment horizontal="center" vertical="center" wrapText="1"/>
      <protection locked="0"/>
    </xf>
    <xf numFmtId="2" fontId="4" fillId="0" borderId="7" xfId="1" applyNumberFormat="1" applyFont="1" applyBorder="1" applyAlignment="1" applyProtection="1">
      <alignment horizontal="right" vertical="center" wrapText="1"/>
      <protection locked="0"/>
    </xf>
    <xf numFmtId="0" fontId="13" fillId="0" borderId="0" xfId="1" applyFont="1" applyAlignment="1" applyProtection="1">
      <alignment horizontal="center" vertical="center" wrapText="1"/>
      <protection locked="0"/>
    </xf>
    <xf numFmtId="0" fontId="13" fillId="0" borderId="0" xfId="1" applyFont="1" applyAlignment="1">
      <alignment horizontal="center" vertical="center" wrapText="1"/>
    </xf>
    <xf numFmtId="0" fontId="2" fillId="0" borderId="0" xfId="1" applyFont="1" applyAlignment="1" applyProtection="1">
      <alignment horizontal="right" vertical="center" wrapText="1"/>
      <protection locked="0"/>
    </xf>
    <xf numFmtId="0" fontId="13" fillId="8" borderId="0" xfId="1" applyFont="1" applyFill="1" applyAlignment="1">
      <alignment horizontal="center" vertical="center" wrapText="1"/>
    </xf>
    <xf numFmtId="0" fontId="2" fillId="3" borderId="5" xfId="1" applyFont="1" applyFill="1" applyBorder="1" applyAlignment="1" applyProtection="1">
      <alignment horizontal="center" vertical="center" wrapText="1"/>
      <protection locked="0"/>
    </xf>
    <xf numFmtId="49" fontId="2" fillId="3" borderId="5" xfId="1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1" applyFont="1" applyAlignment="1">
      <alignment horizontal="center" vertical="center" wrapText="1"/>
    </xf>
    <xf numFmtId="0" fontId="2" fillId="10" borderId="0" xfId="1" applyFont="1" applyFill="1" applyAlignment="1">
      <alignment horizontal="center" vertical="center" wrapText="1"/>
    </xf>
    <xf numFmtId="0" fontId="14" fillId="0" borderId="0" xfId="1" applyFont="1" applyAlignment="1">
      <alignment horizontal="center" vertical="center" wrapText="1"/>
    </xf>
    <xf numFmtId="49" fontId="2" fillId="3" borderId="16" xfId="1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1" applyFont="1" applyAlignment="1" applyProtection="1">
      <alignment horizontal="center" vertical="center" wrapText="1"/>
      <protection locked="0"/>
    </xf>
    <xf numFmtId="0" fontId="2" fillId="0" borderId="0" xfId="1" applyFont="1" applyAlignment="1" applyProtection="1">
      <alignment horizontal="left" vertical="center" wrapText="1"/>
      <protection locked="0"/>
    </xf>
    <xf numFmtId="2" fontId="4" fillId="0" borderId="44" xfId="1" applyNumberFormat="1" applyFont="1" applyBorder="1" applyAlignment="1" applyProtection="1">
      <alignment horizontal="right" vertical="center" wrapText="1"/>
      <protection locked="0"/>
    </xf>
    <xf numFmtId="0" fontId="10" fillId="4" borderId="14" xfId="1" applyFont="1" applyFill="1" applyBorder="1" applyAlignment="1" applyProtection="1">
      <alignment horizontal="left" vertical="center" wrapText="1"/>
      <protection locked="0"/>
    </xf>
    <xf numFmtId="0" fontId="10" fillId="4" borderId="15" xfId="1" applyFont="1" applyFill="1" applyBorder="1" applyAlignment="1" applyProtection="1">
      <alignment horizontal="left" vertical="center" wrapText="1"/>
      <protection locked="0"/>
    </xf>
    <xf numFmtId="0" fontId="7" fillId="3" borderId="22" xfId="1" applyFont="1" applyFill="1" applyBorder="1" applyAlignment="1" applyProtection="1">
      <alignment horizontal="center" vertical="center" wrapText="1"/>
      <protection locked="0"/>
    </xf>
    <xf numFmtId="0" fontId="7" fillId="4" borderId="22" xfId="1" applyFont="1" applyFill="1" applyBorder="1" applyAlignment="1" applyProtection="1">
      <alignment horizontal="center" vertical="center" wrapText="1"/>
      <protection locked="0"/>
    </xf>
    <xf numFmtId="0" fontId="2" fillId="3" borderId="22" xfId="1" applyFont="1" applyFill="1" applyBorder="1" applyAlignment="1" applyProtection="1">
      <alignment horizontal="center" vertical="center" wrapText="1"/>
      <protection locked="0"/>
    </xf>
    <xf numFmtId="49" fontId="7" fillId="3" borderId="22" xfId="1" applyNumberFormat="1" applyFont="1" applyFill="1" applyBorder="1" applyAlignment="1" applyProtection="1">
      <alignment horizontal="center" vertical="center" wrapText="1"/>
      <protection locked="0"/>
    </xf>
    <xf numFmtId="49" fontId="2" fillId="3" borderId="22" xfId="1" applyNumberFormat="1" applyFont="1" applyFill="1" applyBorder="1" applyAlignment="1" applyProtection="1">
      <alignment horizontal="center" vertical="center" wrapText="1"/>
      <protection locked="0"/>
    </xf>
    <xf numFmtId="4" fontId="4" fillId="0" borderId="8" xfId="1" applyNumberFormat="1" applyFont="1" applyBorder="1" applyAlignment="1" applyProtection="1">
      <alignment horizontal="right" vertical="center" wrapText="1"/>
      <protection locked="0"/>
    </xf>
    <xf numFmtId="0" fontId="10" fillId="3" borderId="13" xfId="1" applyFont="1" applyFill="1" applyBorder="1" applyAlignment="1" applyProtection="1">
      <alignment horizontal="left" vertical="center" wrapText="1"/>
      <protection locked="0"/>
    </xf>
    <xf numFmtId="0" fontId="10" fillId="3" borderId="14" xfId="1" applyFont="1" applyFill="1" applyBorder="1" applyAlignment="1" applyProtection="1">
      <alignment horizontal="left" vertical="center" wrapText="1"/>
      <protection locked="0"/>
    </xf>
    <xf numFmtId="0" fontId="10" fillId="3" borderId="15" xfId="1" applyFont="1" applyFill="1" applyBorder="1" applyAlignment="1" applyProtection="1">
      <alignment horizontal="left" vertical="center" wrapText="1"/>
      <protection locked="0"/>
    </xf>
    <xf numFmtId="0" fontId="7" fillId="0" borderId="20" xfId="1" applyFont="1" applyBorder="1" applyAlignment="1" applyProtection="1">
      <alignment horizontal="left" vertical="center" wrapText="1"/>
      <protection locked="0"/>
    </xf>
    <xf numFmtId="0" fontId="7" fillId="0" borderId="9" xfId="1" applyFont="1" applyBorder="1" applyAlignment="1" applyProtection="1">
      <alignment horizontal="left" vertical="center" wrapText="1"/>
      <protection locked="0"/>
    </xf>
    <xf numFmtId="0" fontId="7" fillId="0" borderId="10" xfId="1" applyFont="1" applyBorder="1" applyAlignment="1" applyProtection="1">
      <alignment horizontal="left" vertical="center" wrapText="1"/>
      <protection locked="0"/>
    </xf>
    <xf numFmtId="0" fontId="7" fillId="0" borderId="11" xfId="1" applyFont="1" applyBorder="1" applyAlignment="1" applyProtection="1">
      <alignment horizontal="left" vertical="center" wrapText="1"/>
      <protection locked="0"/>
    </xf>
    <xf numFmtId="0" fontId="5" fillId="2" borderId="9" xfId="1" applyFont="1" applyFill="1" applyBorder="1" applyAlignment="1" applyProtection="1">
      <alignment horizontal="left" vertical="center" wrapText="1"/>
      <protection locked="0"/>
    </xf>
    <xf numFmtId="0" fontId="5" fillId="2" borderId="10" xfId="1" applyFont="1" applyFill="1" applyBorder="1" applyAlignment="1" applyProtection="1">
      <alignment horizontal="left" vertical="center" wrapText="1"/>
      <protection locked="0"/>
    </xf>
    <xf numFmtId="0" fontId="5" fillId="2" borderId="11" xfId="1" applyFont="1" applyFill="1" applyBorder="1" applyAlignment="1" applyProtection="1">
      <alignment horizontal="left" vertical="center" wrapText="1"/>
      <protection locked="0"/>
    </xf>
    <xf numFmtId="0" fontId="10" fillId="3" borderId="2" xfId="1" applyFont="1" applyFill="1" applyBorder="1" applyAlignment="1" applyProtection="1">
      <alignment horizontal="left" vertical="center" wrapText="1"/>
      <protection locked="0"/>
    </xf>
    <xf numFmtId="0" fontId="10" fillId="3" borderId="21" xfId="1" applyFont="1" applyFill="1" applyBorder="1" applyAlignment="1" applyProtection="1">
      <alignment horizontal="left" vertical="center" wrapText="1"/>
      <protection locked="0"/>
    </xf>
    <xf numFmtId="0" fontId="3" fillId="0" borderId="0" xfId="1" applyFont="1" applyFill="1" applyAlignment="1" applyProtection="1">
      <alignment horizontal="right" vertical="center" wrapText="1"/>
      <protection locked="0"/>
    </xf>
    <xf numFmtId="0" fontId="5" fillId="2" borderId="0" xfId="1" applyFont="1" applyFill="1" applyAlignment="1" applyProtection="1">
      <alignment horizontal="center" vertical="center" wrapText="1"/>
      <protection locked="0"/>
    </xf>
    <xf numFmtId="0" fontId="10" fillId="3" borderId="26" xfId="1" applyFont="1" applyFill="1" applyBorder="1" applyAlignment="1" applyProtection="1">
      <alignment horizontal="left" vertical="center" wrapText="1"/>
      <protection locked="0"/>
    </xf>
    <xf numFmtId="0" fontId="10" fillId="3" borderId="43" xfId="1" applyFont="1" applyFill="1" applyBorder="1" applyAlignment="1" applyProtection="1">
      <alignment horizontal="left" vertical="center" wrapText="1"/>
      <protection locked="0"/>
    </xf>
    <xf numFmtId="0" fontId="10" fillId="4" borderId="13" xfId="1" applyFont="1" applyFill="1" applyBorder="1" applyAlignment="1" applyProtection="1">
      <alignment horizontal="left" vertical="center" wrapText="1"/>
      <protection locked="0"/>
    </xf>
    <xf numFmtId="0" fontId="10" fillId="4" borderId="14" xfId="1" applyFont="1" applyFill="1" applyBorder="1" applyAlignment="1" applyProtection="1">
      <alignment horizontal="left" vertical="center" wrapText="1"/>
      <protection locked="0"/>
    </xf>
    <xf numFmtId="0" fontId="10" fillId="4" borderId="15" xfId="1" applyFont="1" applyFill="1" applyBorder="1" applyAlignment="1" applyProtection="1">
      <alignment horizontal="left" vertical="center" wrapText="1"/>
      <protection locked="0"/>
    </xf>
    <xf numFmtId="0" fontId="7" fillId="0" borderId="31" xfId="1" applyFont="1" applyBorder="1" applyAlignment="1" applyProtection="1">
      <alignment horizontal="left" vertical="center" wrapText="1"/>
      <protection locked="0"/>
    </xf>
    <xf numFmtId="0" fontId="7" fillId="0" borderId="32" xfId="1" applyFont="1" applyBorder="1" applyAlignment="1" applyProtection="1">
      <alignment horizontal="left" vertical="center" wrapText="1"/>
      <protection locked="0"/>
    </xf>
    <xf numFmtId="0" fontId="7" fillId="0" borderId="20" xfId="1" applyFont="1" applyFill="1" applyBorder="1" applyAlignment="1" applyProtection="1">
      <alignment horizontal="left" vertical="center" wrapText="1"/>
      <protection locked="0"/>
    </xf>
    <xf numFmtId="0" fontId="2" fillId="3" borderId="22" xfId="1" applyFont="1" applyFill="1" applyBorder="1" applyAlignment="1" applyProtection="1">
      <alignment horizontal="center" vertical="center" wrapText="1"/>
      <protection locked="0"/>
    </xf>
    <xf numFmtId="0" fontId="5" fillId="2" borderId="31" xfId="1" applyFont="1" applyFill="1" applyBorder="1" applyAlignment="1" applyProtection="1">
      <alignment horizontal="left" vertical="center" wrapText="1"/>
      <protection locked="0"/>
    </xf>
    <xf numFmtId="0" fontId="5" fillId="2" borderId="32" xfId="1" applyFont="1" applyFill="1" applyBorder="1" applyAlignment="1" applyProtection="1">
      <alignment horizontal="left" vertical="center" wrapText="1"/>
      <protection locked="0"/>
    </xf>
    <xf numFmtId="0" fontId="5" fillId="2" borderId="34" xfId="1" applyFont="1" applyFill="1" applyBorder="1" applyAlignment="1" applyProtection="1">
      <alignment horizontal="left" vertical="center" wrapText="1"/>
      <protection locked="0"/>
    </xf>
    <xf numFmtId="49" fontId="7" fillId="3" borderId="22" xfId="1" applyNumberFormat="1" applyFont="1" applyFill="1" applyBorder="1" applyAlignment="1" applyProtection="1">
      <alignment horizontal="center" vertical="center" wrapText="1"/>
      <protection locked="0"/>
    </xf>
    <xf numFmtId="49" fontId="2" fillId="3" borderId="22" xfId="1" applyNumberFormat="1" applyFont="1" applyFill="1" applyBorder="1" applyAlignment="1" applyProtection="1">
      <alignment horizontal="center" vertical="center" wrapText="1"/>
      <protection locked="0"/>
    </xf>
    <xf numFmtId="0" fontId="7" fillId="0" borderId="20" xfId="1" applyFont="1" applyBorder="1" applyAlignment="1" applyProtection="1">
      <alignment vertical="center" wrapText="1"/>
      <protection locked="0"/>
    </xf>
    <xf numFmtId="0" fontId="7" fillId="0" borderId="38" xfId="1" applyFont="1" applyBorder="1" applyAlignment="1" applyProtection="1">
      <alignment horizontal="left" vertical="center" wrapText="1"/>
      <protection locked="0"/>
    </xf>
    <xf numFmtId="0" fontId="6" fillId="3" borderId="13" xfId="1" applyFont="1" applyFill="1" applyBorder="1" applyAlignment="1" applyProtection="1">
      <alignment horizontal="left" vertical="center" wrapText="1"/>
      <protection locked="0"/>
    </xf>
    <xf numFmtId="0" fontId="6" fillId="3" borderId="14" xfId="1" applyFont="1" applyFill="1" applyBorder="1" applyAlignment="1" applyProtection="1">
      <alignment horizontal="left" vertical="center" wrapText="1"/>
      <protection locked="0"/>
    </xf>
    <xf numFmtId="0" fontId="6" fillId="3" borderId="15" xfId="1" applyFont="1" applyFill="1" applyBorder="1" applyAlignment="1" applyProtection="1">
      <alignment horizontal="left" vertical="center" wrapText="1"/>
      <protection locked="0"/>
    </xf>
    <xf numFmtId="0" fontId="10" fillId="3" borderId="40" xfId="1" applyFont="1" applyFill="1" applyBorder="1" applyAlignment="1" applyProtection="1">
      <alignment horizontal="left" vertical="center" wrapText="1"/>
      <protection locked="0"/>
    </xf>
    <xf numFmtId="0" fontId="7" fillId="3" borderId="22" xfId="1" applyFont="1" applyFill="1" applyBorder="1" applyAlignment="1" applyProtection="1">
      <alignment horizontal="center" vertical="center" wrapText="1"/>
      <protection locked="0"/>
    </xf>
    <xf numFmtId="0" fontId="10" fillId="9" borderId="13" xfId="1" applyFont="1" applyFill="1" applyBorder="1" applyAlignment="1" applyProtection="1">
      <alignment horizontal="left" vertical="center" wrapText="1"/>
      <protection locked="0"/>
    </xf>
    <xf numFmtId="0" fontId="10" fillId="9" borderId="14" xfId="1" applyFont="1" applyFill="1" applyBorder="1" applyAlignment="1" applyProtection="1">
      <alignment horizontal="left" vertical="center" wrapText="1"/>
      <protection locked="0"/>
    </xf>
    <xf numFmtId="0" fontId="10" fillId="9" borderId="15" xfId="1" applyFont="1" applyFill="1" applyBorder="1" applyAlignment="1" applyProtection="1">
      <alignment horizontal="left" vertical="center" wrapText="1"/>
      <protection locked="0"/>
    </xf>
    <xf numFmtId="0" fontId="6" fillId="0" borderId="9" xfId="1" applyFont="1" applyBorder="1" applyAlignment="1" applyProtection="1">
      <alignment horizontal="left" vertical="center" wrapText="1"/>
      <protection locked="0"/>
    </xf>
    <xf numFmtId="0" fontId="6" fillId="0" borderId="10" xfId="1" applyFont="1" applyBorder="1" applyAlignment="1" applyProtection="1">
      <alignment horizontal="left" vertical="center" wrapText="1"/>
      <protection locked="0"/>
    </xf>
    <xf numFmtId="0" fontId="6" fillId="0" borderId="11" xfId="1" applyFont="1" applyBorder="1" applyAlignment="1" applyProtection="1">
      <alignment horizontal="left" vertical="center" wrapText="1"/>
      <protection locked="0"/>
    </xf>
    <xf numFmtId="0" fontId="12" fillId="3" borderId="13" xfId="1" applyFont="1" applyFill="1" applyBorder="1" applyAlignment="1" applyProtection="1">
      <alignment horizontal="left" vertical="center" wrapText="1"/>
      <protection locked="0"/>
    </xf>
    <xf numFmtId="0" fontId="12" fillId="3" borderId="14" xfId="1" applyFont="1" applyFill="1" applyBorder="1" applyAlignment="1" applyProtection="1">
      <alignment horizontal="left" vertical="center" wrapText="1"/>
      <protection locked="0"/>
    </xf>
    <xf numFmtId="0" fontId="12" fillId="3" borderId="15" xfId="1" applyFont="1" applyFill="1" applyBorder="1" applyAlignment="1" applyProtection="1">
      <alignment horizontal="left" vertical="center" wrapText="1"/>
      <protection locked="0"/>
    </xf>
    <xf numFmtId="0" fontId="7" fillId="10" borderId="31" xfId="1" applyFont="1" applyFill="1" applyBorder="1" applyAlignment="1" applyProtection="1">
      <alignment horizontal="left" vertical="center" wrapText="1"/>
      <protection locked="0"/>
    </xf>
    <xf numFmtId="0" fontId="7" fillId="10" borderId="32" xfId="1" applyFont="1" applyFill="1" applyBorder="1" applyAlignment="1" applyProtection="1">
      <alignment horizontal="left" vertical="center" wrapText="1"/>
      <protection locked="0"/>
    </xf>
    <xf numFmtId="0" fontId="7" fillId="10" borderId="20" xfId="1" applyFont="1" applyFill="1" applyBorder="1" applyAlignment="1" applyProtection="1">
      <alignment horizontal="left" vertical="center" wrapText="1"/>
      <protection locked="0"/>
    </xf>
    <xf numFmtId="0" fontId="10" fillId="11" borderId="13" xfId="1" applyFont="1" applyFill="1" applyBorder="1" applyAlignment="1" applyProtection="1">
      <alignment horizontal="left" vertical="center" wrapText="1"/>
      <protection locked="0"/>
    </xf>
    <xf numFmtId="0" fontId="10" fillId="11" borderId="14" xfId="1" applyFont="1" applyFill="1" applyBorder="1" applyAlignment="1" applyProtection="1">
      <alignment horizontal="left" vertical="center" wrapText="1"/>
      <protection locked="0"/>
    </xf>
    <xf numFmtId="0" fontId="10" fillId="11" borderId="15" xfId="1" applyFont="1" applyFill="1" applyBorder="1" applyAlignment="1" applyProtection="1">
      <alignment horizontal="left" vertical="center" wrapText="1"/>
      <protection locked="0"/>
    </xf>
    <xf numFmtId="0" fontId="7" fillId="4" borderId="22" xfId="1" applyFont="1" applyFill="1" applyBorder="1" applyAlignment="1" applyProtection="1">
      <alignment horizontal="center" vertical="center" wrapText="1"/>
      <protection locked="0"/>
    </xf>
    <xf numFmtId="0" fontId="7" fillId="3" borderId="13" xfId="1" applyFont="1" applyFill="1" applyBorder="1" applyAlignment="1" applyProtection="1">
      <alignment horizontal="left" vertical="center" wrapText="1"/>
      <protection locked="0"/>
    </xf>
    <xf numFmtId="0" fontId="7" fillId="3" borderId="14" xfId="1" applyFont="1" applyFill="1" applyBorder="1" applyAlignment="1" applyProtection="1">
      <alignment horizontal="left" vertical="center" wrapText="1"/>
      <protection locked="0"/>
    </xf>
    <xf numFmtId="0" fontId="7" fillId="3" borderId="15" xfId="1" applyFont="1" applyFill="1" applyBorder="1" applyAlignment="1" applyProtection="1">
      <alignment horizontal="left" vertical="center" wrapText="1"/>
      <protection locked="0"/>
    </xf>
    <xf numFmtId="0" fontId="5" fillId="2" borderId="20" xfId="1" applyFont="1" applyFill="1" applyBorder="1" applyAlignment="1" applyProtection="1">
      <alignment horizontal="left" vertical="center" wrapText="1"/>
      <protection locked="0"/>
    </xf>
    <xf numFmtId="2" fontId="4" fillId="4" borderId="14" xfId="1" applyNumberFormat="1" applyFont="1" applyFill="1" applyBorder="1" applyAlignment="1" applyProtection="1">
      <alignment horizontal="right" vertical="center" wrapText="1"/>
      <protection locked="0"/>
    </xf>
    <xf numFmtId="2" fontId="4" fillId="4" borderId="15" xfId="1" applyNumberFormat="1" applyFont="1" applyFill="1" applyBorder="1" applyAlignment="1" applyProtection="1">
      <alignment horizontal="right" vertical="center" wrapText="1"/>
      <protection locked="0"/>
    </xf>
  </cellXfs>
  <cellStyles count="2">
    <cellStyle name="Normalny" xfId="0" builtinId="0"/>
    <cellStyle name="Normalny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913"/>
  <sheetViews>
    <sheetView tabSelected="1" zoomScaleNormal="100" workbookViewId="0"/>
  </sheetViews>
  <sheetFormatPr defaultRowHeight="13.1"/>
  <cols>
    <col min="1" max="1" width="6.6640625" style="108" customWidth="1"/>
    <col min="2" max="2" width="6.33203125" style="118" customWidth="1"/>
    <col min="3" max="3" width="34.88671875" style="119" customWidth="1"/>
    <col min="4" max="7" width="11.33203125" style="110" customWidth="1"/>
    <col min="8" max="8" width="7.21875" style="110" customWidth="1"/>
    <col min="9" max="231" width="8.88671875" style="109"/>
    <col min="232" max="232" width="5.88671875" style="109" customWidth="1"/>
    <col min="233" max="233" width="4.33203125" style="109" customWidth="1"/>
    <col min="234" max="234" width="34.88671875" style="109" customWidth="1"/>
    <col min="235" max="237" width="10.33203125" style="109" bestFit="1" customWidth="1"/>
    <col min="238" max="238" width="11" style="109" bestFit="1" customWidth="1"/>
    <col min="239" max="239" width="7.44140625" style="109" bestFit="1" customWidth="1"/>
    <col min="240" max="240" width="8" style="109" customWidth="1"/>
    <col min="241" max="241" width="10.33203125" style="109" customWidth="1"/>
    <col min="242" max="242" width="10.6640625" style="109" customWidth="1"/>
    <col min="243" max="244" width="10.88671875" style="109" customWidth="1"/>
    <col min="245" max="246" width="8" style="109" customWidth="1"/>
    <col min="247" max="247" width="10.109375" style="109" customWidth="1"/>
    <col min="248" max="248" width="11.33203125" style="109" customWidth="1"/>
    <col min="249" max="255" width="8" style="109" customWidth="1"/>
    <col min="256" max="487" width="8.88671875" style="109"/>
    <col min="488" max="488" width="5.88671875" style="109" customWidth="1"/>
    <col min="489" max="489" width="4.33203125" style="109" customWidth="1"/>
    <col min="490" max="490" width="34.88671875" style="109" customWidth="1"/>
    <col min="491" max="493" width="10.33203125" style="109" bestFit="1" customWidth="1"/>
    <col min="494" max="494" width="11" style="109" bestFit="1" customWidth="1"/>
    <col min="495" max="495" width="7.44140625" style="109" bestFit="1" customWidth="1"/>
    <col min="496" max="496" width="8" style="109" customWidth="1"/>
    <col min="497" max="497" width="10.33203125" style="109" customWidth="1"/>
    <col min="498" max="498" width="10.6640625" style="109" customWidth="1"/>
    <col min="499" max="500" width="10.88671875" style="109" customWidth="1"/>
    <col min="501" max="502" width="8" style="109" customWidth="1"/>
    <col min="503" max="503" width="10.109375" style="109" customWidth="1"/>
    <col min="504" max="504" width="11.33203125" style="109" customWidth="1"/>
    <col min="505" max="511" width="8" style="109" customWidth="1"/>
    <col min="512" max="743" width="8.88671875" style="109"/>
    <col min="744" max="744" width="5.88671875" style="109" customWidth="1"/>
    <col min="745" max="745" width="4.33203125" style="109" customWidth="1"/>
    <col min="746" max="746" width="34.88671875" style="109" customWidth="1"/>
    <col min="747" max="749" width="10.33203125" style="109" bestFit="1" customWidth="1"/>
    <col min="750" max="750" width="11" style="109" bestFit="1" customWidth="1"/>
    <col min="751" max="751" width="7.44140625" style="109" bestFit="1" customWidth="1"/>
    <col min="752" max="752" width="8" style="109" customWidth="1"/>
    <col min="753" max="753" width="10.33203125" style="109" customWidth="1"/>
    <col min="754" max="754" width="10.6640625" style="109" customWidth="1"/>
    <col min="755" max="756" width="10.88671875" style="109" customWidth="1"/>
    <col min="757" max="758" width="8" style="109" customWidth="1"/>
    <col min="759" max="759" width="10.109375" style="109" customWidth="1"/>
    <col min="760" max="760" width="11.33203125" style="109" customWidth="1"/>
    <col min="761" max="767" width="8" style="109" customWidth="1"/>
    <col min="768" max="999" width="8.88671875" style="109"/>
    <col min="1000" max="1000" width="5.88671875" style="109" customWidth="1"/>
    <col min="1001" max="1001" width="4.33203125" style="109" customWidth="1"/>
    <col min="1002" max="1002" width="34.88671875" style="109" customWidth="1"/>
    <col min="1003" max="1005" width="10.33203125" style="109" bestFit="1" customWidth="1"/>
    <col min="1006" max="1006" width="11" style="109" bestFit="1" customWidth="1"/>
    <col min="1007" max="1007" width="7.44140625" style="109" bestFit="1" customWidth="1"/>
    <col min="1008" max="1008" width="8" style="109" customWidth="1"/>
    <col min="1009" max="1009" width="10.33203125" style="109" customWidth="1"/>
    <col min="1010" max="1010" width="10.6640625" style="109" customWidth="1"/>
    <col min="1011" max="1012" width="10.88671875" style="109" customWidth="1"/>
    <col min="1013" max="1014" width="8" style="109" customWidth="1"/>
    <col min="1015" max="1015" width="10.109375" style="109" customWidth="1"/>
    <col min="1016" max="1016" width="11.33203125" style="109" customWidth="1"/>
    <col min="1017" max="1023" width="8" style="109" customWidth="1"/>
    <col min="1024" max="1255" width="8.88671875" style="109"/>
    <col min="1256" max="1256" width="5.88671875" style="109" customWidth="1"/>
    <col min="1257" max="1257" width="4.33203125" style="109" customWidth="1"/>
    <col min="1258" max="1258" width="34.88671875" style="109" customWidth="1"/>
    <col min="1259" max="1261" width="10.33203125" style="109" bestFit="1" customWidth="1"/>
    <col min="1262" max="1262" width="11" style="109" bestFit="1" customWidth="1"/>
    <col min="1263" max="1263" width="7.44140625" style="109" bestFit="1" customWidth="1"/>
    <col min="1264" max="1264" width="8" style="109" customWidth="1"/>
    <col min="1265" max="1265" width="10.33203125" style="109" customWidth="1"/>
    <col min="1266" max="1266" width="10.6640625" style="109" customWidth="1"/>
    <col min="1267" max="1268" width="10.88671875" style="109" customWidth="1"/>
    <col min="1269" max="1270" width="8" style="109" customWidth="1"/>
    <col min="1271" max="1271" width="10.109375" style="109" customWidth="1"/>
    <col min="1272" max="1272" width="11.33203125" style="109" customWidth="1"/>
    <col min="1273" max="1279" width="8" style="109" customWidth="1"/>
    <col min="1280" max="1511" width="8.88671875" style="109"/>
    <col min="1512" max="1512" width="5.88671875" style="109" customWidth="1"/>
    <col min="1513" max="1513" width="4.33203125" style="109" customWidth="1"/>
    <col min="1514" max="1514" width="34.88671875" style="109" customWidth="1"/>
    <col min="1515" max="1517" width="10.33203125" style="109" bestFit="1" customWidth="1"/>
    <col min="1518" max="1518" width="11" style="109" bestFit="1" customWidth="1"/>
    <col min="1519" max="1519" width="7.44140625" style="109" bestFit="1" customWidth="1"/>
    <col min="1520" max="1520" width="8" style="109" customWidth="1"/>
    <col min="1521" max="1521" width="10.33203125" style="109" customWidth="1"/>
    <col min="1522" max="1522" width="10.6640625" style="109" customWidth="1"/>
    <col min="1523" max="1524" width="10.88671875" style="109" customWidth="1"/>
    <col min="1525" max="1526" width="8" style="109" customWidth="1"/>
    <col min="1527" max="1527" width="10.109375" style="109" customWidth="1"/>
    <col min="1528" max="1528" width="11.33203125" style="109" customWidth="1"/>
    <col min="1529" max="1535" width="8" style="109" customWidth="1"/>
    <col min="1536" max="1767" width="8.88671875" style="109"/>
    <col min="1768" max="1768" width="5.88671875" style="109" customWidth="1"/>
    <col min="1769" max="1769" width="4.33203125" style="109" customWidth="1"/>
    <col min="1770" max="1770" width="34.88671875" style="109" customWidth="1"/>
    <col min="1771" max="1773" width="10.33203125" style="109" bestFit="1" customWidth="1"/>
    <col min="1774" max="1774" width="11" style="109" bestFit="1" customWidth="1"/>
    <col min="1775" max="1775" width="7.44140625" style="109" bestFit="1" customWidth="1"/>
    <col min="1776" max="1776" width="8" style="109" customWidth="1"/>
    <col min="1777" max="1777" width="10.33203125" style="109" customWidth="1"/>
    <col min="1778" max="1778" width="10.6640625" style="109" customWidth="1"/>
    <col min="1779" max="1780" width="10.88671875" style="109" customWidth="1"/>
    <col min="1781" max="1782" width="8" style="109" customWidth="1"/>
    <col min="1783" max="1783" width="10.109375" style="109" customWidth="1"/>
    <col min="1784" max="1784" width="11.33203125" style="109" customWidth="1"/>
    <col min="1785" max="1791" width="8" style="109" customWidth="1"/>
    <col min="1792" max="2023" width="8.88671875" style="109"/>
    <col min="2024" max="2024" width="5.88671875" style="109" customWidth="1"/>
    <col min="2025" max="2025" width="4.33203125" style="109" customWidth="1"/>
    <col min="2026" max="2026" width="34.88671875" style="109" customWidth="1"/>
    <col min="2027" max="2029" width="10.33203125" style="109" bestFit="1" customWidth="1"/>
    <col min="2030" max="2030" width="11" style="109" bestFit="1" customWidth="1"/>
    <col min="2031" max="2031" width="7.44140625" style="109" bestFit="1" customWidth="1"/>
    <col min="2032" max="2032" width="8" style="109" customWidth="1"/>
    <col min="2033" max="2033" width="10.33203125" style="109" customWidth="1"/>
    <col min="2034" max="2034" width="10.6640625" style="109" customWidth="1"/>
    <col min="2035" max="2036" width="10.88671875" style="109" customWidth="1"/>
    <col min="2037" max="2038" width="8" style="109" customWidth="1"/>
    <col min="2039" max="2039" width="10.109375" style="109" customWidth="1"/>
    <col min="2040" max="2040" width="11.33203125" style="109" customWidth="1"/>
    <col min="2041" max="2047" width="8" style="109" customWidth="1"/>
    <col min="2048" max="2279" width="8.88671875" style="109"/>
    <col min="2280" max="2280" width="5.88671875" style="109" customWidth="1"/>
    <col min="2281" max="2281" width="4.33203125" style="109" customWidth="1"/>
    <col min="2282" max="2282" width="34.88671875" style="109" customWidth="1"/>
    <col min="2283" max="2285" width="10.33203125" style="109" bestFit="1" customWidth="1"/>
    <col min="2286" max="2286" width="11" style="109" bestFit="1" customWidth="1"/>
    <col min="2287" max="2287" width="7.44140625" style="109" bestFit="1" customWidth="1"/>
    <col min="2288" max="2288" width="8" style="109" customWidth="1"/>
    <col min="2289" max="2289" width="10.33203125" style="109" customWidth="1"/>
    <col min="2290" max="2290" width="10.6640625" style="109" customWidth="1"/>
    <col min="2291" max="2292" width="10.88671875" style="109" customWidth="1"/>
    <col min="2293" max="2294" width="8" style="109" customWidth="1"/>
    <col min="2295" max="2295" width="10.109375" style="109" customWidth="1"/>
    <col min="2296" max="2296" width="11.33203125" style="109" customWidth="1"/>
    <col min="2297" max="2303" width="8" style="109" customWidth="1"/>
    <col min="2304" max="2535" width="8.88671875" style="109"/>
    <col min="2536" max="2536" width="5.88671875" style="109" customWidth="1"/>
    <col min="2537" max="2537" width="4.33203125" style="109" customWidth="1"/>
    <col min="2538" max="2538" width="34.88671875" style="109" customWidth="1"/>
    <col min="2539" max="2541" width="10.33203125" style="109" bestFit="1" customWidth="1"/>
    <col min="2542" max="2542" width="11" style="109" bestFit="1" customWidth="1"/>
    <col min="2543" max="2543" width="7.44140625" style="109" bestFit="1" customWidth="1"/>
    <col min="2544" max="2544" width="8" style="109" customWidth="1"/>
    <col min="2545" max="2545" width="10.33203125" style="109" customWidth="1"/>
    <col min="2546" max="2546" width="10.6640625" style="109" customWidth="1"/>
    <col min="2547" max="2548" width="10.88671875" style="109" customWidth="1"/>
    <col min="2549" max="2550" width="8" style="109" customWidth="1"/>
    <col min="2551" max="2551" width="10.109375" style="109" customWidth="1"/>
    <col min="2552" max="2552" width="11.33203125" style="109" customWidth="1"/>
    <col min="2553" max="2559" width="8" style="109" customWidth="1"/>
    <col min="2560" max="2791" width="8.88671875" style="109"/>
    <col min="2792" max="2792" width="5.88671875" style="109" customWidth="1"/>
    <col min="2793" max="2793" width="4.33203125" style="109" customWidth="1"/>
    <col min="2794" max="2794" width="34.88671875" style="109" customWidth="1"/>
    <col min="2795" max="2797" width="10.33203125" style="109" bestFit="1" customWidth="1"/>
    <col min="2798" max="2798" width="11" style="109" bestFit="1" customWidth="1"/>
    <col min="2799" max="2799" width="7.44140625" style="109" bestFit="1" customWidth="1"/>
    <col min="2800" max="2800" width="8" style="109" customWidth="1"/>
    <col min="2801" max="2801" width="10.33203125" style="109" customWidth="1"/>
    <col min="2802" max="2802" width="10.6640625" style="109" customWidth="1"/>
    <col min="2803" max="2804" width="10.88671875" style="109" customWidth="1"/>
    <col min="2805" max="2806" width="8" style="109" customWidth="1"/>
    <col min="2807" max="2807" width="10.109375" style="109" customWidth="1"/>
    <col min="2808" max="2808" width="11.33203125" style="109" customWidth="1"/>
    <col min="2809" max="2815" width="8" style="109" customWidth="1"/>
    <col min="2816" max="3047" width="8.88671875" style="109"/>
    <col min="3048" max="3048" width="5.88671875" style="109" customWidth="1"/>
    <col min="3049" max="3049" width="4.33203125" style="109" customWidth="1"/>
    <col min="3050" max="3050" width="34.88671875" style="109" customWidth="1"/>
    <col min="3051" max="3053" width="10.33203125" style="109" bestFit="1" customWidth="1"/>
    <col min="3054" max="3054" width="11" style="109" bestFit="1" customWidth="1"/>
    <col min="3055" max="3055" width="7.44140625" style="109" bestFit="1" customWidth="1"/>
    <col min="3056" max="3056" width="8" style="109" customWidth="1"/>
    <col min="3057" max="3057" width="10.33203125" style="109" customWidth="1"/>
    <col min="3058" max="3058" width="10.6640625" style="109" customWidth="1"/>
    <col min="3059" max="3060" width="10.88671875" style="109" customWidth="1"/>
    <col min="3061" max="3062" width="8" style="109" customWidth="1"/>
    <col min="3063" max="3063" width="10.109375" style="109" customWidth="1"/>
    <col min="3064" max="3064" width="11.33203125" style="109" customWidth="1"/>
    <col min="3065" max="3071" width="8" style="109" customWidth="1"/>
    <col min="3072" max="3303" width="8.88671875" style="109"/>
    <col min="3304" max="3304" width="5.88671875" style="109" customWidth="1"/>
    <col min="3305" max="3305" width="4.33203125" style="109" customWidth="1"/>
    <col min="3306" max="3306" width="34.88671875" style="109" customWidth="1"/>
    <col min="3307" max="3309" width="10.33203125" style="109" bestFit="1" customWidth="1"/>
    <col min="3310" max="3310" width="11" style="109" bestFit="1" customWidth="1"/>
    <col min="3311" max="3311" width="7.44140625" style="109" bestFit="1" customWidth="1"/>
    <col min="3312" max="3312" width="8" style="109" customWidth="1"/>
    <col min="3313" max="3313" width="10.33203125" style="109" customWidth="1"/>
    <col min="3314" max="3314" width="10.6640625" style="109" customWidth="1"/>
    <col min="3315" max="3316" width="10.88671875" style="109" customWidth="1"/>
    <col min="3317" max="3318" width="8" style="109" customWidth="1"/>
    <col min="3319" max="3319" width="10.109375" style="109" customWidth="1"/>
    <col min="3320" max="3320" width="11.33203125" style="109" customWidth="1"/>
    <col min="3321" max="3327" width="8" style="109" customWidth="1"/>
    <col min="3328" max="3559" width="8.88671875" style="109"/>
    <col min="3560" max="3560" width="5.88671875" style="109" customWidth="1"/>
    <col min="3561" max="3561" width="4.33203125" style="109" customWidth="1"/>
    <col min="3562" max="3562" width="34.88671875" style="109" customWidth="1"/>
    <col min="3563" max="3565" width="10.33203125" style="109" bestFit="1" customWidth="1"/>
    <col min="3566" max="3566" width="11" style="109" bestFit="1" customWidth="1"/>
    <col min="3567" max="3567" width="7.44140625" style="109" bestFit="1" customWidth="1"/>
    <col min="3568" max="3568" width="8" style="109" customWidth="1"/>
    <col min="3569" max="3569" width="10.33203125" style="109" customWidth="1"/>
    <col min="3570" max="3570" width="10.6640625" style="109" customWidth="1"/>
    <col min="3571" max="3572" width="10.88671875" style="109" customWidth="1"/>
    <col min="3573" max="3574" width="8" style="109" customWidth="1"/>
    <col min="3575" max="3575" width="10.109375" style="109" customWidth="1"/>
    <col min="3576" max="3576" width="11.33203125" style="109" customWidth="1"/>
    <col min="3577" max="3583" width="8" style="109" customWidth="1"/>
    <col min="3584" max="3815" width="8.88671875" style="109"/>
    <col min="3816" max="3816" width="5.88671875" style="109" customWidth="1"/>
    <col min="3817" max="3817" width="4.33203125" style="109" customWidth="1"/>
    <col min="3818" max="3818" width="34.88671875" style="109" customWidth="1"/>
    <col min="3819" max="3821" width="10.33203125" style="109" bestFit="1" customWidth="1"/>
    <col min="3822" max="3822" width="11" style="109" bestFit="1" customWidth="1"/>
    <col min="3823" max="3823" width="7.44140625" style="109" bestFit="1" customWidth="1"/>
    <col min="3824" max="3824" width="8" style="109" customWidth="1"/>
    <col min="3825" max="3825" width="10.33203125" style="109" customWidth="1"/>
    <col min="3826" max="3826" width="10.6640625" style="109" customWidth="1"/>
    <col min="3827" max="3828" width="10.88671875" style="109" customWidth="1"/>
    <col min="3829" max="3830" width="8" style="109" customWidth="1"/>
    <col min="3831" max="3831" width="10.109375" style="109" customWidth="1"/>
    <col min="3832" max="3832" width="11.33203125" style="109" customWidth="1"/>
    <col min="3833" max="3839" width="8" style="109" customWidth="1"/>
    <col min="3840" max="4071" width="8.88671875" style="109"/>
    <col min="4072" max="4072" width="5.88671875" style="109" customWidth="1"/>
    <col min="4073" max="4073" width="4.33203125" style="109" customWidth="1"/>
    <col min="4074" max="4074" width="34.88671875" style="109" customWidth="1"/>
    <col min="4075" max="4077" width="10.33203125" style="109" bestFit="1" customWidth="1"/>
    <col min="4078" max="4078" width="11" style="109" bestFit="1" customWidth="1"/>
    <col min="4079" max="4079" width="7.44140625" style="109" bestFit="1" customWidth="1"/>
    <col min="4080" max="4080" width="8" style="109" customWidth="1"/>
    <col min="4081" max="4081" width="10.33203125" style="109" customWidth="1"/>
    <col min="4082" max="4082" width="10.6640625" style="109" customWidth="1"/>
    <col min="4083" max="4084" width="10.88671875" style="109" customWidth="1"/>
    <col min="4085" max="4086" width="8" style="109" customWidth="1"/>
    <col min="4087" max="4087" width="10.109375" style="109" customWidth="1"/>
    <col min="4088" max="4088" width="11.33203125" style="109" customWidth="1"/>
    <col min="4089" max="4095" width="8" style="109" customWidth="1"/>
    <col min="4096" max="4327" width="8.88671875" style="109"/>
    <col min="4328" max="4328" width="5.88671875" style="109" customWidth="1"/>
    <col min="4329" max="4329" width="4.33203125" style="109" customWidth="1"/>
    <col min="4330" max="4330" width="34.88671875" style="109" customWidth="1"/>
    <col min="4331" max="4333" width="10.33203125" style="109" bestFit="1" customWidth="1"/>
    <col min="4334" max="4334" width="11" style="109" bestFit="1" customWidth="1"/>
    <col min="4335" max="4335" width="7.44140625" style="109" bestFit="1" customWidth="1"/>
    <col min="4336" max="4336" width="8" style="109" customWidth="1"/>
    <col min="4337" max="4337" width="10.33203125" style="109" customWidth="1"/>
    <col min="4338" max="4338" width="10.6640625" style="109" customWidth="1"/>
    <col min="4339" max="4340" width="10.88671875" style="109" customWidth="1"/>
    <col min="4341" max="4342" width="8" style="109" customWidth="1"/>
    <col min="4343" max="4343" width="10.109375" style="109" customWidth="1"/>
    <col min="4344" max="4344" width="11.33203125" style="109" customWidth="1"/>
    <col min="4345" max="4351" width="8" style="109" customWidth="1"/>
    <col min="4352" max="4583" width="8.88671875" style="109"/>
    <col min="4584" max="4584" width="5.88671875" style="109" customWidth="1"/>
    <col min="4585" max="4585" width="4.33203125" style="109" customWidth="1"/>
    <col min="4586" max="4586" width="34.88671875" style="109" customWidth="1"/>
    <col min="4587" max="4589" width="10.33203125" style="109" bestFit="1" customWidth="1"/>
    <col min="4590" max="4590" width="11" style="109" bestFit="1" customWidth="1"/>
    <col min="4591" max="4591" width="7.44140625" style="109" bestFit="1" customWidth="1"/>
    <col min="4592" max="4592" width="8" style="109" customWidth="1"/>
    <col min="4593" max="4593" width="10.33203125" style="109" customWidth="1"/>
    <col min="4594" max="4594" width="10.6640625" style="109" customWidth="1"/>
    <col min="4595" max="4596" width="10.88671875" style="109" customWidth="1"/>
    <col min="4597" max="4598" width="8" style="109" customWidth="1"/>
    <col min="4599" max="4599" width="10.109375" style="109" customWidth="1"/>
    <col min="4600" max="4600" width="11.33203125" style="109" customWidth="1"/>
    <col min="4601" max="4607" width="8" style="109" customWidth="1"/>
    <col min="4608" max="4839" width="8.88671875" style="109"/>
    <col min="4840" max="4840" width="5.88671875" style="109" customWidth="1"/>
    <col min="4841" max="4841" width="4.33203125" style="109" customWidth="1"/>
    <col min="4842" max="4842" width="34.88671875" style="109" customWidth="1"/>
    <col min="4843" max="4845" width="10.33203125" style="109" bestFit="1" customWidth="1"/>
    <col min="4846" max="4846" width="11" style="109" bestFit="1" customWidth="1"/>
    <col min="4847" max="4847" width="7.44140625" style="109" bestFit="1" customWidth="1"/>
    <col min="4848" max="4848" width="8" style="109" customWidth="1"/>
    <col min="4849" max="4849" width="10.33203125" style="109" customWidth="1"/>
    <col min="4850" max="4850" width="10.6640625" style="109" customWidth="1"/>
    <col min="4851" max="4852" width="10.88671875" style="109" customWidth="1"/>
    <col min="4853" max="4854" width="8" style="109" customWidth="1"/>
    <col min="4855" max="4855" width="10.109375" style="109" customWidth="1"/>
    <col min="4856" max="4856" width="11.33203125" style="109" customWidth="1"/>
    <col min="4857" max="4863" width="8" style="109" customWidth="1"/>
    <col min="4864" max="5095" width="8.88671875" style="109"/>
    <col min="5096" max="5096" width="5.88671875" style="109" customWidth="1"/>
    <col min="5097" max="5097" width="4.33203125" style="109" customWidth="1"/>
    <col min="5098" max="5098" width="34.88671875" style="109" customWidth="1"/>
    <col min="5099" max="5101" width="10.33203125" style="109" bestFit="1" customWidth="1"/>
    <col min="5102" max="5102" width="11" style="109" bestFit="1" customWidth="1"/>
    <col min="5103" max="5103" width="7.44140625" style="109" bestFit="1" customWidth="1"/>
    <col min="5104" max="5104" width="8" style="109" customWidth="1"/>
    <col min="5105" max="5105" width="10.33203125" style="109" customWidth="1"/>
    <col min="5106" max="5106" width="10.6640625" style="109" customWidth="1"/>
    <col min="5107" max="5108" width="10.88671875" style="109" customWidth="1"/>
    <col min="5109" max="5110" width="8" style="109" customWidth="1"/>
    <col min="5111" max="5111" width="10.109375" style="109" customWidth="1"/>
    <col min="5112" max="5112" width="11.33203125" style="109" customWidth="1"/>
    <col min="5113" max="5119" width="8" style="109" customWidth="1"/>
    <col min="5120" max="5351" width="8.88671875" style="109"/>
    <col min="5352" max="5352" width="5.88671875" style="109" customWidth="1"/>
    <col min="5353" max="5353" width="4.33203125" style="109" customWidth="1"/>
    <col min="5354" max="5354" width="34.88671875" style="109" customWidth="1"/>
    <col min="5355" max="5357" width="10.33203125" style="109" bestFit="1" customWidth="1"/>
    <col min="5358" max="5358" width="11" style="109" bestFit="1" customWidth="1"/>
    <col min="5359" max="5359" width="7.44140625" style="109" bestFit="1" customWidth="1"/>
    <col min="5360" max="5360" width="8" style="109" customWidth="1"/>
    <col min="5361" max="5361" width="10.33203125" style="109" customWidth="1"/>
    <col min="5362" max="5362" width="10.6640625" style="109" customWidth="1"/>
    <col min="5363" max="5364" width="10.88671875" style="109" customWidth="1"/>
    <col min="5365" max="5366" width="8" style="109" customWidth="1"/>
    <col min="5367" max="5367" width="10.109375" style="109" customWidth="1"/>
    <col min="5368" max="5368" width="11.33203125" style="109" customWidth="1"/>
    <col min="5369" max="5375" width="8" style="109" customWidth="1"/>
    <col min="5376" max="5607" width="8.88671875" style="109"/>
    <col min="5608" max="5608" width="5.88671875" style="109" customWidth="1"/>
    <col min="5609" max="5609" width="4.33203125" style="109" customWidth="1"/>
    <col min="5610" max="5610" width="34.88671875" style="109" customWidth="1"/>
    <col min="5611" max="5613" width="10.33203125" style="109" bestFit="1" customWidth="1"/>
    <col min="5614" max="5614" width="11" style="109" bestFit="1" customWidth="1"/>
    <col min="5615" max="5615" width="7.44140625" style="109" bestFit="1" customWidth="1"/>
    <col min="5616" max="5616" width="8" style="109" customWidth="1"/>
    <col min="5617" max="5617" width="10.33203125" style="109" customWidth="1"/>
    <col min="5618" max="5618" width="10.6640625" style="109" customWidth="1"/>
    <col min="5619" max="5620" width="10.88671875" style="109" customWidth="1"/>
    <col min="5621" max="5622" width="8" style="109" customWidth="1"/>
    <col min="5623" max="5623" width="10.109375" style="109" customWidth="1"/>
    <col min="5624" max="5624" width="11.33203125" style="109" customWidth="1"/>
    <col min="5625" max="5631" width="8" style="109" customWidth="1"/>
    <col min="5632" max="5863" width="8.88671875" style="109"/>
    <col min="5864" max="5864" width="5.88671875" style="109" customWidth="1"/>
    <col min="5865" max="5865" width="4.33203125" style="109" customWidth="1"/>
    <col min="5866" max="5866" width="34.88671875" style="109" customWidth="1"/>
    <col min="5867" max="5869" width="10.33203125" style="109" bestFit="1" customWidth="1"/>
    <col min="5870" max="5870" width="11" style="109" bestFit="1" customWidth="1"/>
    <col min="5871" max="5871" width="7.44140625" style="109" bestFit="1" customWidth="1"/>
    <col min="5872" max="5872" width="8" style="109" customWidth="1"/>
    <col min="5873" max="5873" width="10.33203125" style="109" customWidth="1"/>
    <col min="5874" max="5874" width="10.6640625" style="109" customWidth="1"/>
    <col min="5875" max="5876" width="10.88671875" style="109" customWidth="1"/>
    <col min="5877" max="5878" width="8" style="109" customWidth="1"/>
    <col min="5879" max="5879" width="10.109375" style="109" customWidth="1"/>
    <col min="5880" max="5880" width="11.33203125" style="109" customWidth="1"/>
    <col min="5881" max="5887" width="8" style="109" customWidth="1"/>
    <col min="5888" max="6119" width="8.88671875" style="109"/>
    <col min="6120" max="6120" width="5.88671875" style="109" customWidth="1"/>
    <col min="6121" max="6121" width="4.33203125" style="109" customWidth="1"/>
    <col min="6122" max="6122" width="34.88671875" style="109" customWidth="1"/>
    <col min="6123" max="6125" width="10.33203125" style="109" bestFit="1" customWidth="1"/>
    <col min="6126" max="6126" width="11" style="109" bestFit="1" customWidth="1"/>
    <col min="6127" max="6127" width="7.44140625" style="109" bestFit="1" customWidth="1"/>
    <col min="6128" max="6128" width="8" style="109" customWidth="1"/>
    <col min="6129" max="6129" width="10.33203125" style="109" customWidth="1"/>
    <col min="6130" max="6130" width="10.6640625" style="109" customWidth="1"/>
    <col min="6131" max="6132" width="10.88671875" style="109" customWidth="1"/>
    <col min="6133" max="6134" width="8" style="109" customWidth="1"/>
    <col min="6135" max="6135" width="10.109375" style="109" customWidth="1"/>
    <col min="6136" max="6136" width="11.33203125" style="109" customWidth="1"/>
    <col min="6137" max="6143" width="8" style="109" customWidth="1"/>
    <col min="6144" max="6375" width="8.88671875" style="109"/>
    <col min="6376" max="6376" width="5.88671875" style="109" customWidth="1"/>
    <col min="6377" max="6377" width="4.33203125" style="109" customWidth="1"/>
    <col min="6378" max="6378" width="34.88671875" style="109" customWidth="1"/>
    <col min="6379" max="6381" width="10.33203125" style="109" bestFit="1" customWidth="1"/>
    <col min="6382" max="6382" width="11" style="109" bestFit="1" customWidth="1"/>
    <col min="6383" max="6383" width="7.44140625" style="109" bestFit="1" customWidth="1"/>
    <col min="6384" max="6384" width="8" style="109" customWidth="1"/>
    <col min="6385" max="6385" width="10.33203125" style="109" customWidth="1"/>
    <col min="6386" max="6386" width="10.6640625" style="109" customWidth="1"/>
    <col min="6387" max="6388" width="10.88671875" style="109" customWidth="1"/>
    <col min="6389" max="6390" width="8" style="109" customWidth="1"/>
    <col min="6391" max="6391" width="10.109375" style="109" customWidth="1"/>
    <col min="6392" max="6392" width="11.33203125" style="109" customWidth="1"/>
    <col min="6393" max="6399" width="8" style="109" customWidth="1"/>
    <col min="6400" max="6631" width="8.88671875" style="109"/>
    <col min="6632" max="6632" width="5.88671875" style="109" customWidth="1"/>
    <col min="6633" max="6633" width="4.33203125" style="109" customWidth="1"/>
    <col min="6634" max="6634" width="34.88671875" style="109" customWidth="1"/>
    <col min="6635" max="6637" width="10.33203125" style="109" bestFit="1" customWidth="1"/>
    <col min="6638" max="6638" width="11" style="109" bestFit="1" customWidth="1"/>
    <col min="6639" max="6639" width="7.44140625" style="109" bestFit="1" customWidth="1"/>
    <col min="6640" max="6640" width="8" style="109" customWidth="1"/>
    <col min="6641" max="6641" width="10.33203125" style="109" customWidth="1"/>
    <col min="6642" max="6642" width="10.6640625" style="109" customWidth="1"/>
    <col min="6643" max="6644" width="10.88671875" style="109" customWidth="1"/>
    <col min="6645" max="6646" width="8" style="109" customWidth="1"/>
    <col min="6647" max="6647" width="10.109375" style="109" customWidth="1"/>
    <col min="6648" max="6648" width="11.33203125" style="109" customWidth="1"/>
    <col min="6649" max="6655" width="8" style="109" customWidth="1"/>
    <col min="6656" max="6887" width="8.88671875" style="109"/>
    <col min="6888" max="6888" width="5.88671875" style="109" customWidth="1"/>
    <col min="6889" max="6889" width="4.33203125" style="109" customWidth="1"/>
    <col min="6890" max="6890" width="34.88671875" style="109" customWidth="1"/>
    <col min="6891" max="6893" width="10.33203125" style="109" bestFit="1" customWidth="1"/>
    <col min="6894" max="6894" width="11" style="109" bestFit="1" customWidth="1"/>
    <col min="6895" max="6895" width="7.44140625" style="109" bestFit="1" customWidth="1"/>
    <col min="6896" max="6896" width="8" style="109" customWidth="1"/>
    <col min="6897" max="6897" width="10.33203125" style="109" customWidth="1"/>
    <col min="6898" max="6898" width="10.6640625" style="109" customWidth="1"/>
    <col min="6899" max="6900" width="10.88671875" style="109" customWidth="1"/>
    <col min="6901" max="6902" width="8" style="109" customWidth="1"/>
    <col min="6903" max="6903" width="10.109375" style="109" customWidth="1"/>
    <col min="6904" max="6904" width="11.33203125" style="109" customWidth="1"/>
    <col min="6905" max="6911" width="8" style="109" customWidth="1"/>
    <col min="6912" max="7143" width="8.88671875" style="109"/>
    <col min="7144" max="7144" width="5.88671875" style="109" customWidth="1"/>
    <col min="7145" max="7145" width="4.33203125" style="109" customWidth="1"/>
    <col min="7146" max="7146" width="34.88671875" style="109" customWidth="1"/>
    <col min="7147" max="7149" width="10.33203125" style="109" bestFit="1" customWidth="1"/>
    <col min="7150" max="7150" width="11" style="109" bestFit="1" customWidth="1"/>
    <col min="7151" max="7151" width="7.44140625" style="109" bestFit="1" customWidth="1"/>
    <col min="7152" max="7152" width="8" style="109" customWidth="1"/>
    <col min="7153" max="7153" width="10.33203125" style="109" customWidth="1"/>
    <col min="7154" max="7154" width="10.6640625" style="109" customWidth="1"/>
    <col min="7155" max="7156" width="10.88671875" style="109" customWidth="1"/>
    <col min="7157" max="7158" width="8" style="109" customWidth="1"/>
    <col min="7159" max="7159" width="10.109375" style="109" customWidth="1"/>
    <col min="7160" max="7160" width="11.33203125" style="109" customWidth="1"/>
    <col min="7161" max="7167" width="8" style="109" customWidth="1"/>
    <col min="7168" max="7399" width="8.88671875" style="109"/>
    <col min="7400" max="7400" width="5.88671875" style="109" customWidth="1"/>
    <col min="7401" max="7401" width="4.33203125" style="109" customWidth="1"/>
    <col min="7402" max="7402" width="34.88671875" style="109" customWidth="1"/>
    <col min="7403" max="7405" width="10.33203125" style="109" bestFit="1" customWidth="1"/>
    <col min="7406" max="7406" width="11" style="109" bestFit="1" customWidth="1"/>
    <col min="7407" max="7407" width="7.44140625" style="109" bestFit="1" customWidth="1"/>
    <col min="7408" max="7408" width="8" style="109" customWidth="1"/>
    <col min="7409" max="7409" width="10.33203125" style="109" customWidth="1"/>
    <col min="7410" max="7410" width="10.6640625" style="109" customWidth="1"/>
    <col min="7411" max="7412" width="10.88671875" style="109" customWidth="1"/>
    <col min="7413" max="7414" width="8" style="109" customWidth="1"/>
    <col min="7415" max="7415" width="10.109375" style="109" customWidth="1"/>
    <col min="7416" max="7416" width="11.33203125" style="109" customWidth="1"/>
    <col min="7417" max="7423" width="8" style="109" customWidth="1"/>
    <col min="7424" max="7655" width="8.88671875" style="109"/>
    <col min="7656" max="7656" width="5.88671875" style="109" customWidth="1"/>
    <col min="7657" max="7657" width="4.33203125" style="109" customWidth="1"/>
    <col min="7658" max="7658" width="34.88671875" style="109" customWidth="1"/>
    <col min="7659" max="7661" width="10.33203125" style="109" bestFit="1" customWidth="1"/>
    <col min="7662" max="7662" width="11" style="109" bestFit="1" customWidth="1"/>
    <col min="7663" max="7663" width="7.44140625" style="109" bestFit="1" customWidth="1"/>
    <col min="7664" max="7664" width="8" style="109" customWidth="1"/>
    <col min="7665" max="7665" width="10.33203125" style="109" customWidth="1"/>
    <col min="7666" max="7666" width="10.6640625" style="109" customWidth="1"/>
    <col min="7667" max="7668" width="10.88671875" style="109" customWidth="1"/>
    <col min="7669" max="7670" width="8" style="109" customWidth="1"/>
    <col min="7671" max="7671" width="10.109375" style="109" customWidth="1"/>
    <col min="7672" max="7672" width="11.33203125" style="109" customWidth="1"/>
    <col min="7673" max="7679" width="8" style="109" customWidth="1"/>
    <col min="7680" max="7911" width="8.88671875" style="109"/>
    <col min="7912" max="7912" width="5.88671875" style="109" customWidth="1"/>
    <col min="7913" max="7913" width="4.33203125" style="109" customWidth="1"/>
    <col min="7914" max="7914" width="34.88671875" style="109" customWidth="1"/>
    <col min="7915" max="7917" width="10.33203125" style="109" bestFit="1" customWidth="1"/>
    <col min="7918" max="7918" width="11" style="109" bestFit="1" customWidth="1"/>
    <col min="7919" max="7919" width="7.44140625" style="109" bestFit="1" customWidth="1"/>
    <col min="7920" max="7920" width="8" style="109" customWidth="1"/>
    <col min="7921" max="7921" width="10.33203125" style="109" customWidth="1"/>
    <col min="7922" max="7922" width="10.6640625" style="109" customWidth="1"/>
    <col min="7923" max="7924" width="10.88671875" style="109" customWidth="1"/>
    <col min="7925" max="7926" width="8" style="109" customWidth="1"/>
    <col min="7927" max="7927" width="10.109375" style="109" customWidth="1"/>
    <col min="7928" max="7928" width="11.33203125" style="109" customWidth="1"/>
    <col min="7929" max="7935" width="8" style="109" customWidth="1"/>
    <col min="7936" max="8167" width="8.88671875" style="109"/>
    <col min="8168" max="8168" width="5.88671875" style="109" customWidth="1"/>
    <col min="8169" max="8169" width="4.33203125" style="109" customWidth="1"/>
    <col min="8170" max="8170" width="34.88671875" style="109" customWidth="1"/>
    <col min="8171" max="8173" width="10.33203125" style="109" bestFit="1" customWidth="1"/>
    <col min="8174" max="8174" width="11" style="109" bestFit="1" customWidth="1"/>
    <col min="8175" max="8175" width="7.44140625" style="109" bestFit="1" customWidth="1"/>
    <col min="8176" max="8176" width="8" style="109" customWidth="1"/>
    <col min="8177" max="8177" width="10.33203125" style="109" customWidth="1"/>
    <col min="8178" max="8178" width="10.6640625" style="109" customWidth="1"/>
    <col min="8179" max="8180" width="10.88671875" style="109" customWidth="1"/>
    <col min="8181" max="8182" width="8" style="109" customWidth="1"/>
    <col min="8183" max="8183" width="10.109375" style="109" customWidth="1"/>
    <col min="8184" max="8184" width="11.33203125" style="109" customWidth="1"/>
    <col min="8185" max="8191" width="8" style="109" customWidth="1"/>
    <col min="8192" max="8423" width="8.88671875" style="109"/>
    <col min="8424" max="8424" width="5.88671875" style="109" customWidth="1"/>
    <col min="8425" max="8425" width="4.33203125" style="109" customWidth="1"/>
    <col min="8426" max="8426" width="34.88671875" style="109" customWidth="1"/>
    <col min="8427" max="8429" width="10.33203125" style="109" bestFit="1" customWidth="1"/>
    <col min="8430" max="8430" width="11" style="109" bestFit="1" customWidth="1"/>
    <col min="8431" max="8431" width="7.44140625" style="109" bestFit="1" customWidth="1"/>
    <col min="8432" max="8432" width="8" style="109" customWidth="1"/>
    <col min="8433" max="8433" width="10.33203125" style="109" customWidth="1"/>
    <col min="8434" max="8434" width="10.6640625" style="109" customWidth="1"/>
    <col min="8435" max="8436" width="10.88671875" style="109" customWidth="1"/>
    <col min="8437" max="8438" width="8" style="109" customWidth="1"/>
    <col min="8439" max="8439" width="10.109375" style="109" customWidth="1"/>
    <col min="8440" max="8440" width="11.33203125" style="109" customWidth="1"/>
    <col min="8441" max="8447" width="8" style="109" customWidth="1"/>
    <col min="8448" max="8679" width="8.88671875" style="109"/>
    <col min="8680" max="8680" width="5.88671875" style="109" customWidth="1"/>
    <col min="8681" max="8681" width="4.33203125" style="109" customWidth="1"/>
    <col min="8682" max="8682" width="34.88671875" style="109" customWidth="1"/>
    <col min="8683" max="8685" width="10.33203125" style="109" bestFit="1" customWidth="1"/>
    <col min="8686" max="8686" width="11" style="109" bestFit="1" customWidth="1"/>
    <col min="8687" max="8687" width="7.44140625" style="109" bestFit="1" customWidth="1"/>
    <col min="8688" max="8688" width="8" style="109" customWidth="1"/>
    <col min="8689" max="8689" width="10.33203125" style="109" customWidth="1"/>
    <col min="8690" max="8690" width="10.6640625" style="109" customWidth="1"/>
    <col min="8691" max="8692" width="10.88671875" style="109" customWidth="1"/>
    <col min="8693" max="8694" width="8" style="109" customWidth="1"/>
    <col min="8695" max="8695" width="10.109375" style="109" customWidth="1"/>
    <col min="8696" max="8696" width="11.33203125" style="109" customWidth="1"/>
    <col min="8697" max="8703" width="8" style="109" customWidth="1"/>
    <col min="8704" max="8935" width="8.88671875" style="109"/>
    <col min="8936" max="8936" width="5.88671875" style="109" customWidth="1"/>
    <col min="8937" max="8937" width="4.33203125" style="109" customWidth="1"/>
    <col min="8938" max="8938" width="34.88671875" style="109" customWidth="1"/>
    <col min="8939" max="8941" width="10.33203125" style="109" bestFit="1" customWidth="1"/>
    <col min="8942" max="8942" width="11" style="109" bestFit="1" customWidth="1"/>
    <col min="8943" max="8943" width="7.44140625" style="109" bestFit="1" customWidth="1"/>
    <col min="8944" max="8944" width="8" style="109" customWidth="1"/>
    <col min="8945" max="8945" width="10.33203125" style="109" customWidth="1"/>
    <col min="8946" max="8946" width="10.6640625" style="109" customWidth="1"/>
    <col min="8947" max="8948" width="10.88671875" style="109" customWidth="1"/>
    <col min="8949" max="8950" width="8" style="109" customWidth="1"/>
    <col min="8951" max="8951" width="10.109375" style="109" customWidth="1"/>
    <col min="8952" max="8952" width="11.33203125" style="109" customWidth="1"/>
    <col min="8953" max="8959" width="8" style="109" customWidth="1"/>
    <col min="8960" max="9191" width="8.88671875" style="109"/>
    <col min="9192" max="9192" width="5.88671875" style="109" customWidth="1"/>
    <col min="9193" max="9193" width="4.33203125" style="109" customWidth="1"/>
    <col min="9194" max="9194" width="34.88671875" style="109" customWidth="1"/>
    <col min="9195" max="9197" width="10.33203125" style="109" bestFit="1" customWidth="1"/>
    <col min="9198" max="9198" width="11" style="109" bestFit="1" customWidth="1"/>
    <col min="9199" max="9199" width="7.44140625" style="109" bestFit="1" customWidth="1"/>
    <col min="9200" max="9200" width="8" style="109" customWidth="1"/>
    <col min="9201" max="9201" width="10.33203125" style="109" customWidth="1"/>
    <col min="9202" max="9202" width="10.6640625" style="109" customWidth="1"/>
    <col min="9203" max="9204" width="10.88671875" style="109" customWidth="1"/>
    <col min="9205" max="9206" width="8" style="109" customWidth="1"/>
    <col min="9207" max="9207" width="10.109375" style="109" customWidth="1"/>
    <col min="9208" max="9208" width="11.33203125" style="109" customWidth="1"/>
    <col min="9209" max="9215" width="8" style="109" customWidth="1"/>
    <col min="9216" max="9447" width="8.88671875" style="109"/>
    <col min="9448" max="9448" width="5.88671875" style="109" customWidth="1"/>
    <col min="9449" max="9449" width="4.33203125" style="109" customWidth="1"/>
    <col min="9450" max="9450" width="34.88671875" style="109" customWidth="1"/>
    <col min="9451" max="9453" width="10.33203125" style="109" bestFit="1" customWidth="1"/>
    <col min="9454" max="9454" width="11" style="109" bestFit="1" customWidth="1"/>
    <col min="9455" max="9455" width="7.44140625" style="109" bestFit="1" customWidth="1"/>
    <col min="9456" max="9456" width="8" style="109" customWidth="1"/>
    <col min="9457" max="9457" width="10.33203125" style="109" customWidth="1"/>
    <col min="9458" max="9458" width="10.6640625" style="109" customWidth="1"/>
    <col min="9459" max="9460" width="10.88671875" style="109" customWidth="1"/>
    <col min="9461" max="9462" width="8" style="109" customWidth="1"/>
    <col min="9463" max="9463" width="10.109375" style="109" customWidth="1"/>
    <col min="9464" max="9464" width="11.33203125" style="109" customWidth="1"/>
    <col min="9465" max="9471" width="8" style="109" customWidth="1"/>
    <col min="9472" max="9703" width="8.88671875" style="109"/>
    <col min="9704" max="9704" width="5.88671875" style="109" customWidth="1"/>
    <col min="9705" max="9705" width="4.33203125" style="109" customWidth="1"/>
    <col min="9706" max="9706" width="34.88671875" style="109" customWidth="1"/>
    <col min="9707" max="9709" width="10.33203125" style="109" bestFit="1" customWidth="1"/>
    <col min="9710" max="9710" width="11" style="109" bestFit="1" customWidth="1"/>
    <col min="9711" max="9711" width="7.44140625" style="109" bestFit="1" customWidth="1"/>
    <col min="9712" max="9712" width="8" style="109" customWidth="1"/>
    <col min="9713" max="9713" width="10.33203125" style="109" customWidth="1"/>
    <col min="9714" max="9714" width="10.6640625" style="109" customWidth="1"/>
    <col min="9715" max="9716" width="10.88671875" style="109" customWidth="1"/>
    <col min="9717" max="9718" width="8" style="109" customWidth="1"/>
    <col min="9719" max="9719" width="10.109375" style="109" customWidth="1"/>
    <col min="9720" max="9720" width="11.33203125" style="109" customWidth="1"/>
    <col min="9721" max="9727" width="8" style="109" customWidth="1"/>
    <col min="9728" max="9959" width="8.88671875" style="109"/>
    <col min="9960" max="9960" width="5.88671875" style="109" customWidth="1"/>
    <col min="9961" max="9961" width="4.33203125" style="109" customWidth="1"/>
    <col min="9962" max="9962" width="34.88671875" style="109" customWidth="1"/>
    <col min="9963" max="9965" width="10.33203125" style="109" bestFit="1" customWidth="1"/>
    <col min="9966" max="9966" width="11" style="109" bestFit="1" customWidth="1"/>
    <col min="9967" max="9967" width="7.44140625" style="109" bestFit="1" customWidth="1"/>
    <col min="9968" max="9968" width="8" style="109" customWidth="1"/>
    <col min="9969" max="9969" width="10.33203125" style="109" customWidth="1"/>
    <col min="9970" max="9970" width="10.6640625" style="109" customWidth="1"/>
    <col min="9971" max="9972" width="10.88671875" style="109" customWidth="1"/>
    <col min="9973" max="9974" width="8" style="109" customWidth="1"/>
    <col min="9975" max="9975" width="10.109375" style="109" customWidth="1"/>
    <col min="9976" max="9976" width="11.33203125" style="109" customWidth="1"/>
    <col min="9977" max="9983" width="8" style="109" customWidth="1"/>
    <col min="9984" max="10215" width="8.88671875" style="109"/>
    <col min="10216" max="10216" width="5.88671875" style="109" customWidth="1"/>
    <col min="10217" max="10217" width="4.33203125" style="109" customWidth="1"/>
    <col min="10218" max="10218" width="34.88671875" style="109" customWidth="1"/>
    <col min="10219" max="10221" width="10.33203125" style="109" bestFit="1" customWidth="1"/>
    <col min="10222" max="10222" width="11" style="109" bestFit="1" customWidth="1"/>
    <col min="10223" max="10223" width="7.44140625" style="109" bestFit="1" customWidth="1"/>
    <col min="10224" max="10224" width="8" style="109" customWidth="1"/>
    <col min="10225" max="10225" width="10.33203125" style="109" customWidth="1"/>
    <col min="10226" max="10226" width="10.6640625" style="109" customWidth="1"/>
    <col min="10227" max="10228" width="10.88671875" style="109" customWidth="1"/>
    <col min="10229" max="10230" width="8" style="109" customWidth="1"/>
    <col min="10231" max="10231" width="10.109375" style="109" customWidth="1"/>
    <col min="10232" max="10232" width="11.33203125" style="109" customWidth="1"/>
    <col min="10233" max="10239" width="8" style="109" customWidth="1"/>
    <col min="10240" max="10471" width="8.88671875" style="109"/>
    <col min="10472" max="10472" width="5.88671875" style="109" customWidth="1"/>
    <col min="10473" max="10473" width="4.33203125" style="109" customWidth="1"/>
    <col min="10474" max="10474" width="34.88671875" style="109" customWidth="1"/>
    <col min="10475" max="10477" width="10.33203125" style="109" bestFit="1" customWidth="1"/>
    <col min="10478" max="10478" width="11" style="109" bestFit="1" customWidth="1"/>
    <col min="10479" max="10479" width="7.44140625" style="109" bestFit="1" customWidth="1"/>
    <col min="10480" max="10480" width="8" style="109" customWidth="1"/>
    <col min="10481" max="10481" width="10.33203125" style="109" customWidth="1"/>
    <col min="10482" max="10482" width="10.6640625" style="109" customWidth="1"/>
    <col min="10483" max="10484" width="10.88671875" style="109" customWidth="1"/>
    <col min="10485" max="10486" width="8" style="109" customWidth="1"/>
    <col min="10487" max="10487" width="10.109375" style="109" customWidth="1"/>
    <col min="10488" max="10488" width="11.33203125" style="109" customWidth="1"/>
    <col min="10489" max="10495" width="8" style="109" customWidth="1"/>
    <col min="10496" max="10727" width="8.88671875" style="109"/>
    <col min="10728" max="10728" width="5.88671875" style="109" customWidth="1"/>
    <col min="10729" max="10729" width="4.33203125" style="109" customWidth="1"/>
    <col min="10730" max="10730" width="34.88671875" style="109" customWidth="1"/>
    <col min="10731" max="10733" width="10.33203125" style="109" bestFit="1" customWidth="1"/>
    <col min="10734" max="10734" width="11" style="109" bestFit="1" customWidth="1"/>
    <col min="10735" max="10735" width="7.44140625" style="109" bestFit="1" customWidth="1"/>
    <col min="10736" max="10736" width="8" style="109" customWidth="1"/>
    <col min="10737" max="10737" width="10.33203125" style="109" customWidth="1"/>
    <col min="10738" max="10738" width="10.6640625" style="109" customWidth="1"/>
    <col min="10739" max="10740" width="10.88671875" style="109" customWidth="1"/>
    <col min="10741" max="10742" width="8" style="109" customWidth="1"/>
    <col min="10743" max="10743" width="10.109375" style="109" customWidth="1"/>
    <col min="10744" max="10744" width="11.33203125" style="109" customWidth="1"/>
    <col min="10745" max="10751" width="8" style="109" customWidth="1"/>
    <col min="10752" max="10983" width="8.88671875" style="109"/>
    <col min="10984" max="10984" width="5.88671875" style="109" customWidth="1"/>
    <col min="10985" max="10985" width="4.33203125" style="109" customWidth="1"/>
    <col min="10986" max="10986" width="34.88671875" style="109" customWidth="1"/>
    <col min="10987" max="10989" width="10.33203125" style="109" bestFit="1" customWidth="1"/>
    <col min="10990" max="10990" width="11" style="109" bestFit="1" customWidth="1"/>
    <col min="10991" max="10991" width="7.44140625" style="109" bestFit="1" customWidth="1"/>
    <col min="10992" max="10992" width="8" style="109" customWidth="1"/>
    <col min="10993" max="10993" width="10.33203125" style="109" customWidth="1"/>
    <col min="10994" max="10994" width="10.6640625" style="109" customWidth="1"/>
    <col min="10995" max="10996" width="10.88671875" style="109" customWidth="1"/>
    <col min="10997" max="10998" width="8" style="109" customWidth="1"/>
    <col min="10999" max="10999" width="10.109375" style="109" customWidth="1"/>
    <col min="11000" max="11000" width="11.33203125" style="109" customWidth="1"/>
    <col min="11001" max="11007" width="8" style="109" customWidth="1"/>
    <col min="11008" max="11239" width="8.88671875" style="109"/>
    <col min="11240" max="11240" width="5.88671875" style="109" customWidth="1"/>
    <col min="11241" max="11241" width="4.33203125" style="109" customWidth="1"/>
    <col min="11242" max="11242" width="34.88671875" style="109" customWidth="1"/>
    <col min="11243" max="11245" width="10.33203125" style="109" bestFit="1" customWidth="1"/>
    <col min="11246" max="11246" width="11" style="109" bestFit="1" customWidth="1"/>
    <col min="11247" max="11247" width="7.44140625" style="109" bestFit="1" customWidth="1"/>
    <col min="11248" max="11248" width="8" style="109" customWidth="1"/>
    <col min="11249" max="11249" width="10.33203125" style="109" customWidth="1"/>
    <col min="11250" max="11250" width="10.6640625" style="109" customWidth="1"/>
    <col min="11251" max="11252" width="10.88671875" style="109" customWidth="1"/>
    <col min="11253" max="11254" width="8" style="109" customWidth="1"/>
    <col min="11255" max="11255" width="10.109375" style="109" customWidth="1"/>
    <col min="11256" max="11256" width="11.33203125" style="109" customWidth="1"/>
    <col min="11257" max="11263" width="8" style="109" customWidth="1"/>
    <col min="11264" max="11495" width="8.88671875" style="109"/>
    <col min="11496" max="11496" width="5.88671875" style="109" customWidth="1"/>
    <col min="11497" max="11497" width="4.33203125" style="109" customWidth="1"/>
    <col min="11498" max="11498" width="34.88671875" style="109" customWidth="1"/>
    <col min="11499" max="11501" width="10.33203125" style="109" bestFit="1" customWidth="1"/>
    <col min="11502" max="11502" width="11" style="109" bestFit="1" customWidth="1"/>
    <col min="11503" max="11503" width="7.44140625" style="109" bestFit="1" customWidth="1"/>
    <col min="11504" max="11504" width="8" style="109" customWidth="1"/>
    <col min="11505" max="11505" width="10.33203125" style="109" customWidth="1"/>
    <col min="11506" max="11506" width="10.6640625" style="109" customWidth="1"/>
    <col min="11507" max="11508" width="10.88671875" style="109" customWidth="1"/>
    <col min="11509" max="11510" width="8" style="109" customWidth="1"/>
    <col min="11511" max="11511" width="10.109375" style="109" customWidth="1"/>
    <col min="11512" max="11512" width="11.33203125" style="109" customWidth="1"/>
    <col min="11513" max="11519" width="8" style="109" customWidth="1"/>
    <col min="11520" max="11751" width="8.88671875" style="109"/>
    <col min="11752" max="11752" width="5.88671875" style="109" customWidth="1"/>
    <col min="11753" max="11753" width="4.33203125" style="109" customWidth="1"/>
    <col min="11754" max="11754" width="34.88671875" style="109" customWidth="1"/>
    <col min="11755" max="11757" width="10.33203125" style="109" bestFit="1" customWidth="1"/>
    <col min="11758" max="11758" width="11" style="109" bestFit="1" customWidth="1"/>
    <col min="11759" max="11759" width="7.44140625" style="109" bestFit="1" customWidth="1"/>
    <col min="11760" max="11760" width="8" style="109" customWidth="1"/>
    <col min="11761" max="11761" width="10.33203125" style="109" customWidth="1"/>
    <col min="11762" max="11762" width="10.6640625" style="109" customWidth="1"/>
    <col min="11763" max="11764" width="10.88671875" style="109" customWidth="1"/>
    <col min="11765" max="11766" width="8" style="109" customWidth="1"/>
    <col min="11767" max="11767" width="10.109375" style="109" customWidth="1"/>
    <col min="11768" max="11768" width="11.33203125" style="109" customWidth="1"/>
    <col min="11769" max="11775" width="8" style="109" customWidth="1"/>
    <col min="11776" max="12007" width="8.88671875" style="109"/>
    <col min="12008" max="12008" width="5.88671875" style="109" customWidth="1"/>
    <col min="12009" max="12009" width="4.33203125" style="109" customWidth="1"/>
    <col min="12010" max="12010" width="34.88671875" style="109" customWidth="1"/>
    <col min="12011" max="12013" width="10.33203125" style="109" bestFit="1" customWidth="1"/>
    <col min="12014" max="12014" width="11" style="109" bestFit="1" customWidth="1"/>
    <col min="12015" max="12015" width="7.44140625" style="109" bestFit="1" customWidth="1"/>
    <col min="12016" max="12016" width="8" style="109" customWidth="1"/>
    <col min="12017" max="12017" width="10.33203125" style="109" customWidth="1"/>
    <col min="12018" max="12018" width="10.6640625" style="109" customWidth="1"/>
    <col min="12019" max="12020" width="10.88671875" style="109" customWidth="1"/>
    <col min="12021" max="12022" width="8" style="109" customWidth="1"/>
    <col min="12023" max="12023" width="10.109375" style="109" customWidth="1"/>
    <col min="12024" max="12024" width="11.33203125" style="109" customWidth="1"/>
    <col min="12025" max="12031" width="8" style="109" customWidth="1"/>
    <col min="12032" max="12263" width="8.88671875" style="109"/>
    <col min="12264" max="12264" width="5.88671875" style="109" customWidth="1"/>
    <col min="12265" max="12265" width="4.33203125" style="109" customWidth="1"/>
    <col min="12266" max="12266" width="34.88671875" style="109" customWidth="1"/>
    <col min="12267" max="12269" width="10.33203125" style="109" bestFit="1" customWidth="1"/>
    <col min="12270" max="12270" width="11" style="109" bestFit="1" customWidth="1"/>
    <col min="12271" max="12271" width="7.44140625" style="109" bestFit="1" customWidth="1"/>
    <col min="12272" max="12272" width="8" style="109" customWidth="1"/>
    <col min="12273" max="12273" width="10.33203125" style="109" customWidth="1"/>
    <col min="12274" max="12274" width="10.6640625" style="109" customWidth="1"/>
    <col min="12275" max="12276" width="10.88671875" style="109" customWidth="1"/>
    <col min="12277" max="12278" width="8" style="109" customWidth="1"/>
    <col min="12279" max="12279" width="10.109375" style="109" customWidth="1"/>
    <col min="12280" max="12280" width="11.33203125" style="109" customWidth="1"/>
    <col min="12281" max="12287" width="8" style="109" customWidth="1"/>
    <col min="12288" max="12519" width="8.88671875" style="109"/>
    <col min="12520" max="12520" width="5.88671875" style="109" customWidth="1"/>
    <col min="12521" max="12521" width="4.33203125" style="109" customWidth="1"/>
    <col min="12522" max="12522" width="34.88671875" style="109" customWidth="1"/>
    <col min="12523" max="12525" width="10.33203125" style="109" bestFit="1" customWidth="1"/>
    <col min="12526" max="12526" width="11" style="109" bestFit="1" customWidth="1"/>
    <col min="12527" max="12527" width="7.44140625" style="109" bestFit="1" customWidth="1"/>
    <col min="12528" max="12528" width="8" style="109" customWidth="1"/>
    <col min="12529" max="12529" width="10.33203125" style="109" customWidth="1"/>
    <col min="12530" max="12530" width="10.6640625" style="109" customWidth="1"/>
    <col min="12531" max="12532" width="10.88671875" style="109" customWidth="1"/>
    <col min="12533" max="12534" width="8" style="109" customWidth="1"/>
    <col min="12535" max="12535" width="10.109375" style="109" customWidth="1"/>
    <col min="12536" max="12536" width="11.33203125" style="109" customWidth="1"/>
    <col min="12537" max="12543" width="8" style="109" customWidth="1"/>
    <col min="12544" max="12775" width="8.88671875" style="109"/>
    <col min="12776" max="12776" width="5.88671875" style="109" customWidth="1"/>
    <col min="12777" max="12777" width="4.33203125" style="109" customWidth="1"/>
    <col min="12778" max="12778" width="34.88671875" style="109" customWidth="1"/>
    <col min="12779" max="12781" width="10.33203125" style="109" bestFit="1" customWidth="1"/>
    <col min="12782" max="12782" width="11" style="109" bestFit="1" customWidth="1"/>
    <col min="12783" max="12783" width="7.44140625" style="109" bestFit="1" customWidth="1"/>
    <col min="12784" max="12784" width="8" style="109" customWidth="1"/>
    <col min="12785" max="12785" width="10.33203125" style="109" customWidth="1"/>
    <col min="12786" max="12786" width="10.6640625" style="109" customWidth="1"/>
    <col min="12787" max="12788" width="10.88671875" style="109" customWidth="1"/>
    <col min="12789" max="12790" width="8" style="109" customWidth="1"/>
    <col min="12791" max="12791" width="10.109375" style="109" customWidth="1"/>
    <col min="12792" max="12792" width="11.33203125" style="109" customWidth="1"/>
    <col min="12793" max="12799" width="8" style="109" customWidth="1"/>
    <col min="12800" max="13031" width="8.88671875" style="109"/>
    <col min="13032" max="13032" width="5.88671875" style="109" customWidth="1"/>
    <col min="13033" max="13033" width="4.33203125" style="109" customWidth="1"/>
    <col min="13034" max="13034" width="34.88671875" style="109" customWidth="1"/>
    <col min="13035" max="13037" width="10.33203125" style="109" bestFit="1" customWidth="1"/>
    <col min="13038" max="13038" width="11" style="109" bestFit="1" customWidth="1"/>
    <col min="13039" max="13039" width="7.44140625" style="109" bestFit="1" customWidth="1"/>
    <col min="13040" max="13040" width="8" style="109" customWidth="1"/>
    <col min="13041" max="13041" width="10.33203125" style="109" customWidth="1"/>
    <col min="13042" max="13042" width="10.6640625" style="109" customWidth="1"/>
    <col min="13043" max="13044" width="10.88671875" style="109" customWidth="1"/>
    <col min="13045" max="13046" width="8" style="109" customWidth="1"/>
    <col min="13047" max="13047" width="10.109375" style="109" customWidth="1"/>
    <col min="13048" max="13048" width="11.33203125" style="109" customWidth="1"/>
    <col min="13049" max="13055" width="8" style="109" customWidth="1"/>
    <col min="13056" max="13287" width="8.88671875" style="109"/>
    <col min="13288" max="13288" width="5.88671875" style="109" customWidth="1"/>
    <col min="13289" max="13289" width="4.33203125" style="109" customWidth="1"/>
    <col min="13290" max="13290" width="34.88671875" style="109" customWidth="1"/>
    <col min="13291" max="13293" width="10.33203125" style="109" bestFit="1" customWidth="1"/>
    <col min="13294" max="13294" width="11" style="109" bestFit="1" customWidth="1"/>
    <col min="13295" max="13295" width="7.44140625" style="109" bestFit="1" customWidth="1"/>
    <col min="13296" max="13296" width="8" style="109" customWidth="1"/>
    <col min="13297" max="13297" width="10.33203125" style="109" customWidth="1"/>
    <col min="13298" max="13298" width="10.6640625" style="109" customWidth="1"/>
    <col min="13299" max="13300" width="10.88671875" style="109" customWidth="1"/>
    <col min="13301" max="13302" width="8" style="109" customWidth="1"/>
    <col min="13303" max="13303" width="10.109375" style="109" customWidth="1"/>
    <col min="13304" max="13304" width="11.33203125" style="109" customWidth="1"/>
    <col min="13305" max="13311" width="8" style="109" customWidth="1"/>
    <col min="13312" max="13543" width="8.88671875" style="109"/>
    <col min="13544" max="13544" width="5.88671875" style="109" customWidth="1"/>
    <col min="13545" max="13545" width="4.33203125" style="109" customWidth="1"/>
    <col min="13546" max="13546" width="34.88671875" style="109" customWidth="1"/>
    <col min="13547" max="13549" width="10.33203125" style="109" bestFit="1" customWidth="1"/>
    <col min="13550" max="13550" width="11" style="109" bestFit="1" customWidth="1"/>
    <col min="13551" max="13551" width="7.44140625" style="109" bestFit="1" customWidth="1"/>
    <col min="13552" max="13552" width="8" style="109" customWidth="1"/>
    <col min="13553" max="13553" width="10.33203125" style="109" customWidth="1"/>
    <col min="13554" max="13554" width="10.6640625" style="109" customWidth="1"/>
    <col min="13555" max="13556" width="10.88671875" style="109" customWidth="1"/>
    <col min="13557" max="13558" width="8" style="109" customWidth="1"/>
    <col min="13559" max="13559" width="10.109375" style="109" customWidth="1"/>
    <col min="13560" max="13560" width="11.33203125" style="109" customWidth="1"/>
    <col min="13561" max="13567" width="8" style="109" customWidth="1"/>
    <col min="13568" max="13799" width="8.88671875" style="109"/>
    <col min="13800" max="13800" width="5.88671875" style="109" customWidth="1"/>
    <col min="13801" max="13801" width="4.33203125" style="109" customWidth="1"/>
    <col min="13802" max="13802" width="34.88671875" style="109" customWidth="1"/>
    <col min="13803" max="13805" width="10.33203125" style="109" bestFit="1" customWidth="1"/>
    <col min="13806" max="13806" width="11" style="109" bestFit="1" customWidth="1"/>
    <col min="13807" max="13807" width="7.44140625" style="109" bestFit="1" customWidth="1"/>
    <col min="13808" max="13808" width="8" style="109" customWidth="1"/>
    <col min="13809" max="13809" width="10.33203125" style="109" customWidth="1"/>
    <col min="13810" max="13810" width="10.6640625" style="109" customWidth="1"/>
    <col min="13811" max="13812" width="10.88671875" style="109" customWidth="1"/>
    <col min="13813" max="13814" width="8" style="109" customWidth="1"/>
    <col min="13815" max="13815" width="10.109375" style="109" customWidth="1"/>
    <col min="13816" max="13816" width="11.33203125" style="109" customWidth="1"/>
    <col min="13817" max="13823" width="8" style="109" customWidth="1"/>
    <col min="13824" max="14055" width="8.88671875" style="109"/>
    <col min="14056" max="14056" width="5.88671875" style="109" customWidth="1"/>
    <col min="14057" max="14057" width="4.33203125" style="109" customWidth="1"/>
    <col min="14058" max="14058" width="34.88671875" style="109" customWidth="1"/>
    <col min="14059" max="14061" width="10.33203125" style="109" bestFit="1" customWidth="1"/>
    <col min="14062" max="14062" width="11" style="109" bestFit="1" customWidth="1"/>
    <col min="14063" max="14063" width="7.44140625" style="109" bestFit="1" customWidth="1"/>
    <col min="14064" max="14064" width="8" style="109" customWidth="1"/>
    <col min="14065" max="14065" width="10.33203125" style="109" customWidth="1"/>
    <col min="14066" max="14066" width="10.6640625" style="109" customWidth="1"/>
    <col min="14067" max="14068" width="10.88671875" style="109" customWidth="1"/>
    <col min="14069" max="14070" width="8" style="109" customWidth="1"/>
    <col min="14071" max="14071" width="10.109375" style="109" customWidth="1"/>
    <col min="14072" max="14072" width="11.33203125" style="109" customWidth="1"/>
    <col min="14073" max="14079" width="8" style="109" customWidth="1"/>
    <col min="14080" max="14311" width="8.88671875" style="109"/>
    <col min="14312" max="14312" width="5.88671875" style="109" customWidth="1"/>
    <col min="14313" max="14313" width="4.33203125" style="109" customWidth="1"/>
    <col min="14314" max="14314" width="34.88671875" style="109" customWidth="1"/>
    <col min="14315" max="14317" width="10.33203125" style="109" bestFit="1" customWidth="1"/>
    <col min="14318" max="14318" width="11" style="109" bestFit="1" customWidth="1"/>
    <col min="14319" max="14319" width="7.44140625" style="109" bestFit="1" customWidth="1"/>
    <col min="14320" max="14320" width="8" style="109" customWidth="1"/>
    <col min="14321" max="14321" width="10.33203125" style="109" customWidth="1"/>
    <col min="14322" max="14322" width="10.6640625" style="109" customWidth="1"/>
    <col min="14323" max="14324" width="10.88671875" style="109" customWidth="1"/>
    <col min="14325" max="14326" width="8" style="109" customWidth="1"/>
    <col min="14327" max="14327" width="10.109375" style="109" customWidth="1"/>
    <col min="14328" max="14328" width="11.33203125" style="109" customWidth="1"/>
    <col min="14329" max="14335" width="8" style="109" customWidth="1"/>
    <col min="14336" max="14567" width="8.88671875" style="109"/>
    <col min="14568" max="14568" width="5.88671875" style="109" customWidth="1"/>
    <col min="14569" max="14569" width="4.33203125" style="109" customWidth="1"/>
    <col min="14570" max="14570" width="34.88671875" style="109" customWidth="1"/>
    <col min="14571" max="14573" width="10.33203125" style="109" bestFit="1" customWidth="1"/>
    <col min="14574" max="14574" width="11" style="109" bestFit="1" customWidth="1"/>
    <col min="14575" max="14575" width="7.44140625" style="109" bestFit="1" customWidth="1"/>
    <col min="14576" max="14576" width="8" style="109" customWidth="1"/>
    <col min="14577" max="14577" width="10.33203125" style="109" customWidth="1"/>
    <col min="14578" max="14578" width="10.6640625" style="109" customWidth="1"/>
    <col min="14579" max="14580" width="10.88671875" style="109" customWidth="1"/>
    <col min="14581" max="14582" width="8" style="109" customWidth="1"/>
    <col min="14583" max="14583" width="10.109375" style="109" customWidth="1"/>
    <col min="14584" max="14584" width="11.33203125" style="109" customWidth="1"/>
    <col min="14585" max="14591" width="8" style="109" customWidth="1"/>
    <col min="14592" max="14823" width="8.88671875" style="109"/>
    <col min="14824" max="14824" width="5.88671875" style="109" customWidth="1"/>
    <col min="14825" max="14825" width="4.33203125" style="109" customWidth="1"/>
    <col min="14826" max="14826" width="34.88671875" style="109" customWidth="1"/>
    <col min="14827" max="14829" width="10.33203125" style="109" bestFit="1" customWidth="1"/>
    <col min="14830" max="14830" width="11" style="109" bestFit="1" customWidth="1"/>
    <col min="14831" max="14831" width="7.44140625" style="109" bestFit="1" customWidth="1"/>
    <col min="14832" max="14832" width="8" style="109" customWidth="1"/>
    <col min="14833" max="14833" width="10.33203125" style="109" customWidth="1"/>
    <col min="14834" max="14834" width="10.6640625" style="109" customWidth="1"/>
    <col min="14835" max="14836" width="10.88671875" style="109" customWidth="1"/>
    <col min="14837" max="14838" width="8" style="109" customWidth="1"/>
    <col min="14839" max="14839" width="10.109375" style="109" customWidth="1"/>
    <col min="14840" max="14840" width="11.33203125" style="109" customWidth="1"/>
    <col min="14841" max="14847" width="8" style="109" customWidth="1"/>
    <col min="14848" max="15079" width="8.88671875" style="109"/>
    <col min="15080" max="15080" width="5.88671875" style="109" customWidth="1"/>
    <col min="15081" max="15081" width="4.33203125" style="109" customWidth="1"/>
    <col min="15082" max="15082" width="34.88671875" style="109" customWidth="1"/>
    <col min="15083" max="15085" width="10.33203125" style="109" bestFit="1" customWidth="1"/>
    <col min="15086" max="15086" width="11" style="109" bestFit="1" customWidth="1"/>
    <col min="15087" max="15087" width="7.44140625" style="109" bestFit="1" customWidth="1"/>
    <col min="15088" max="15088" width="8" style="109" customWidth="1"/>
    <col min="15089" max="15089" width="10.33203125" style="109" customWidth="1"/>
    <col min="15090" max="15090" width="10.6640625" style="109" customWidth="1"/>
    <col min="15091" max="15092" width="10.88671875" style="109" customWidth="1"/>
    <col min="15093" max="15094" width="8" style="109" customWidth="1"/>
    <col min="15095" max="15095" width="10.109375" style="109" customWidth="1"/>
    <col min="15096" max="15096" width="11.33203125" style="109" customWidth="1"/>
    <col min="15097" max="15103" width="8" style="109" customWidth="1"/>
    <col min="15104" max="15335" width="8.88671875" style="109"/>
    <col min="15336" max="15336" width="5.88671875" style="109" customWidth="1"/>
    <col min="15337" max="15337" width="4.33203125" style="109" customWidth="1"/>
    <col min="15338" max="15338" width="34.88671875" style="109" customWidth="1"/>
    <col min="15339" max="15341" width="10.33203125" style="109" bestFit="1" customWidth="1"/>
    <col min="15342" max="15342" width="11" style="109" bestFit="1" customWidth="1"/>
    <col min="15343" max="15343" width="7.44140625" style="109" bestFit="1" customWidth="1"/>
    <col min="15344" max="15344" width="8" style="109" customWidth="1"/>
    <col min="15345" max="15345" width="10.33203125" style="109" customWidth="1"/>
    <col min="15346" max="15346" width="10.6640625" style="109" customWidth="1"/>
    <col min="15347" max="15348" width="10.88671875" style="109" customWidth="1"/>
    <col min="15349" max="15350" width="8" style="109" customWidth="1"/>
    <col min="15351" max="15351" width="10.109375" style="109" customWidth="1"/>
    <col min="15352" max="15352" width="11.33203125" style="109" customWidth="1"/>
    <col min="15353" max="15359" width="8" style="109" customWidth="1"/>
    <col min="15360" max="15591" width="8.88671875" style="109"/>
    <col min="15592" max="15592" width="5.88671875" style="109" customWidth="1"/>
    <col min="15593" max="15593" width="4.33203125" style="109" customWidth="1"/>
    <col min="15594" max="15594" width="34.88671875" style="109" customWidth="1"/>
    <col min="15595" max="15597" width="10.33203125" style="109" bestFit="1" customWidth="1"/>
    <col min="15598" max="15598" width="11" style="109" bestFit="1" customWidth="1"/>
    <col min="15599" max="15599" width="7.44140625" style="109" bestFit="1" customWidth="1"/>
    <col min="15600" max="15600" width="8" style="109" customWidth="1"/>
    <col min="15601" max="15601" width="10.33203125" style="109" customWidth="1"/>
    <col min="15602" max="15602" width="10.6640625" style="109" customWidth="1"/>
    <col min="15603" max="15604" width="10.88671875" style="109" customWidth="1"/>
    <col min="15605" max="15606" width="8" style="109" customWidth="1"/>
    <col min="15607" max="15607" width="10.109375" style="109" customWidth="1"/>
    <col min="15608" max="15608" width="11.33203125" style="109" customWidth="1"/>
    <col min="15609" max="15615" width="8" style="109" customWidth="1"/>
    <col min="15616" max="15847" width="8.88671875" style="109"/>
    <col min="15848" max="15848" width="5.88671875" style="109" customWidth="1"/>
    <col min="15849" max="15849" width="4.33203125" style="109" customWidth="1"/>
    <col min="15850" max="15850" width="34.88671875" style="109" customWidth="1"/>
    <col min="15851" max="15853" width="10.33203125" style="109" bestFit="1" customWidth="1"/>
    <col min="15854" max="15854" width="11" style="109" bestFit="1" customWidth="1"/>
    <col min="15855" max="15855" width="7.44140625" style="109" bestFit="1" customWidth="1"/>
    <col min="15856" max="15856" width="8" style="109" customWidth="1"/>
    <col min="15857" max="15857" width="10.33203125" style="109" customWidth="1"/>
    <col min="15858" max="15858" width="10.6640625" style="109" customWidth="1"/>
    <col min="15859" max="15860" width="10.88671875" style="109" customWidth="1"/>
    <col min="15861" max="15862" width="8" style="109" customWidth="1"/>
    <col min="15863" max="15863" width="10.109375" style="109" customWidth="1"/>
    <col min="15864" max="15864" width="11.33203125" style="109" customWidth="1"/>
    <col min="15865" max="15871" width="8" style="109" customWidth="1"/>
    <col min="15872" max="16103" width="8.88671875" style="109"/>
    <col min="16104" max="16104" width="5.88671875" style="109" customWidth="1"/>
    <col min="16105" max="16105" width="4.33203125" style="109" customWidth="1"/>
    <col min="16106" max="16106" width="34.88671875" style="109" customWidth="1"/>
    <col min="16107" max="16109" width="10.33203125" style="109" bestFit="1" customWidth="1"/>
    <col min="16110" max="16110" width="11" style="109" bestFit="1" customWidth="1"/>
    <col min="16111" max="16111" width="7.44140625" style="109" bestFit="1" customWidth="1"/>
    <col min="16112" max="16112" width="8" style="109" customWidth="1"/>
    <col min="16113" max="16113" width="10.33203125" style="109" customWidth="1"/>
    <col min="16114" max="16114" width="10.6640625" style="109" customWidth="1"/>
    <col min="16115" max="16116" width="10.88671875" style="109" customWidth="1"/>
    <col min="16117" max="16118" width="8" style="109" customWidth="1"/>
    <col min="16119" max="16119" width="10.109375" style="109" customWidth="1"/>
    <col min="16120" max="16120" width="11.33203125" style="109" customWidth="1"/>
    <col min="16121" max="16127" width="8" style="109" customWidth="1"/>
    <col min="16128" max="16384" width="8.88671875" style="109"/>
  </cols>
  <sheetData>
    <row r="1" spans="1:8" ht="15.75" customHeight="1">
      <c r="B1" s="1"/>
      <c r="C1" s="2"/>
      <c r="D1" s="141" t="s">
        <v>0</v>
      </c>
      <c r="E1" s="141"/>
      <c r="F1" s="141"/>
      <c r="G1" s="141"/>
      <c r="H1" s="3"/>
    </row>
    <row r="2" spans="1:8" ht="15.75" customHeight="1">
      <c r="B2" s="1"/>
      <c r="C2" s="2"/>
      <c r="D2" s="141" t="s">
        <v>1</v>
      </c>
      <c r="E2" s="141"/>
      <c r="F2" s="141"/>
      <c r="G2" s="141"/>
      <c r="H2" s="3"/>
    </row>
    <row r="3" spans="1:8" ht="15.75" customHeight="1">
      <c r="B3" s="1"/>
      <c r="C3" s="2"/>
      <c r="D3" s="141" t="s">
        <v>2</v>
      </c>
      <c r="E3" s="141"/>
      <c r="F3" s="141"/>
      <c r="G3" s="141"/>
      <c r="H3" s="3"/>
    </row>
    <row r="4" spans="1:8" ht="13.6" customHeight="1">
      <c r="B4" s="1"/>
      <c r="C4" s="2"/>
      <c r="D4" s="141" t="s">
        <v>3</v>
      </c>
      <c r="E4" s="141"/>
      <c r="F4" s="141"/>
      <c r="G4" s="141"/>
      <c r="H4" s="3"/>
    </row>
    <row r="5" spans="1:8" ht="16.399999999999999" customHeight="1">
      <c r="B5" s="1"/>
      <c r="C5" s="2"/>
      <c r="D5" s="3"/>
      <c r="E5" s="3"/>
      <c r="F5" s="3"/>
      <c r="G5" s="3"/>
      <c r="H5" s="3"/>
    </row>
    <row r="6" spans="1:8" ht="74.150000000000006" customHeight="1">
      <c r="A6" s="142" t="s">
        <v>4</v>
      </c>
      <c r="B6" s="142"/>
      <c r="C6" s="142"/>
      <c r="D6" s="142"/>
      <c r="E6" s="142"/>
      <c r="F6" s="142"/>
      <c r="G6" s="142"/>
      <c r="H6" s="142"/>
    </row>
    <row r="7" spans="1:8" ht="13.75" thickBot="1">
      <c r="A7" s="4" t="s">
        <v>5</v>
      </c>
      <c r="B7" s="5"/>
      <c r="C7" s="6"/>
      <c r="D7" s="7"/>
      <c r="E7" s="7"/>
      <c r="F7" s="7"/>
      <c r="G7" s="7"/>
    </row>
    <row r="8" spans="1:8" ht="39.6" customHeight="1" thickTop="1">
      <c r="A8" s="8" t="s">
        <v>6</v>
      </c>
      <c r="B8" s="9" t="s">
        <v>7</v>
      </c>
      <c r="C8" s="9" t="s">
        <v>8</v>
      </c>
      <c r="D8" s="10" t="s">
        <v>9</v>
      </c>
      <c r="E8" s="10" t="s">
        <v>10</v>
      </c>
      <c r="F8" s="10" t="s">
        <v>11</v>
      </c>
      <c r="G8" s="10" t="s">
        <v>12</v>
      </c>
      <c r="H8" s="11" t="s">
        <v>13</v>
      </c>
    </row>
    <row r="9" spans="1:8" ht="11.3" customHeight="1" thickBot="1">
      <c r="A9" s="12">
        <v>1</v>
      </c>
      <c r="B9" s="13">
        <v>2</v>
      </c>
      <c r="C9" s="13">
        <v>3</v>
      </c>
      <c r="D9" s="13">
        <v>4</v>
      </c>
      <c r="E9" s="13">
        <v>5</v>
      </c>
      <c r="F9" s="13">
        <v>6</v>
      </c>
      <c r="G9" s="13">
        <v>7</v>
      </c>
      <c r="H9" s="14">
        <v>8</v>
      </c>
    </row>
    <row r="10" spans="1:8" ht="26.2" customHeight="1" thickTop="1" thickBot="1">
      <c r="A10" s="136" t="s">
        <v>14</v>
      </c>
      <c r="B10" s="137"/>
      <c r="C10" s="137"/>
      <c r="D10" s="137"/>
      <c r="E10" s="137"/>
      <c r="F10" s="137"/>
      <c r="G10" s="137"/>
      <c r="H10" s="138"/>
    </row>
    <row r="11" spans="1:8" ht="24.4" customHeight="1" thickTop="1">
      <c r="A11" s="15" t="s">
        <v>15</v>
      </c>
      <c r="B11" s="129" t="s">
        <v>16</v>
      </c>
      <c r="C11" s="130"/>
      <c r="D11" s="130"/>
      <c r="E11" s="130"/>
      <c r="F11" s="130"/>
      <c r="G11" s="130"/>
      <c r="H11" s="131"/>
    </row>
    <row r="12" spans="1:8" ht="15.05" customHeight="1" thickBot="1">
      <c r="A12" s="16"/>
      <c r="B12" s="17">
        <v>4300</v>
      </c>
      <c r="C12" s="18" t="s">
        <v>17</v>
      </c>
      <c r="D12" s="19">
        <v>7227</v>
      </c>
      <c r="E12" s="19">
        <v>5000</v>
      </c>
      <c r="F12" s="19">
        <v>10000</v>
      </c>
      <c r="G12" s="19">
        <v>5000</v>
      </c>
      <c r="H12" s="20">
        <f>SUM(G12/E12*100)</f>
        <v>100</v>
      </c>
    </row>
    <row r="13" spans="1:8" ht="18" customHeight="1" thickTop="1" thickBot="1">
      <c r="A13" s="132" t="s">
        <v>18</v>
      </c>
      <c r="B13" s="132"/>
      <c r="C13" s="132"/>
      <c r="D13" s="21">
        <f>SUM(D12:D12)</f>
        <v>7227</v>
      </c>
      <c r="E13" s="21">
        <f>SUM(E12:E12)</f>
        <v>5000</v>
      </c>
      <c r="F13" s="21">
        <f>SUM(F12:F12)</f>
        <v>10000</v>
      </c>
      <c r="G13" s="21">
        <f>SUM(G12:G12)</f>
        <v>5000</v>
      </c>
      <c r="H13" s="22">
        <f>SUM(G13/E13*100)</f>
        <v>100</v>
      </c>
    </row>
    <row r="14" spans="1:8" ht="20.95" customHeight="1" thickTop="1" thickBot="1">
      <c r="A14" s="133" t="s">
        <v>19</v>
      </c>
      <c r="B14" s="134"/>
      <c r="C14" s="135"/>
      <c r="D14" s="21">
        <f>SUM(D13)</f>
        <v>7227</v>
      </c>
      <c r="E14" s="21">
        <f>SUM(E13)</f>
        <v>5000</v>
      </c>
      <c r="F14" s="21">
        <f>SUM(F13)</f>
        <v>10000</v>
      </c>
      <c r="G14" s="21">
        <f>SUM(G13)</f>
        <v>5000</v>
      </c>
      <c r="H14" s="22">
        <f>SUM(G14/E14*100)</f>
        <v>100</v>
      </c>
    </row>
    <row r="15" spans="1:8" ht="26.2" customHeight="1" thickTop="1" thickBot="1">
      <c r="A15" s="136" t="s">
        <v>20</v>
      </c>
      <c r="B15" s="137"/>
      <c r="C15" s="137"/>
      <c r="D15" s="137"/>
      <c r="E15" s="137"/>
      <c r="F15" s="137"/>
      <c r="G15" s="137"/>
      <c r="H15" s="138"/>
    </row>
    <row r="16" spans="1:8" ht="24.4" customHeight="1" thickTop="1">
      <c r="A16" s="15" t="s">
        <v>21</v>
      </c>
      <c r="B16" s="139" t="s">
        <v>22</v>
      </c>
      <c r="C16" s="139"/>
      <c r="D16" s="139"/>
      <c r="E16" s="139"/>
      <c r="F16" s="139"/>
      <c r="G16" s="139"/>
      <c r="H16" s="140"/>
    </row>
    <row r="17" spans="1:8" ht="15.05" customHeight="1" thickBot="1">
      <c r="A17" s="23"/>
      <c r="B17" s="17">
        <v>3030</v>
      </c>
      <c r="C17" s="18" t="s">
        <v>23</v>
      </c>
      <c r="D17" s="24">
        <v>153096.17000000001</v>
      </c>
      <c r="E17" s="24">
        <v>160000</v>
      </c>
      <c r="F17" s="24">
        <v>157000</v>
      </c>
      <c r="G17" s="24">
        <v>157000</v>
      </c>
      <c r="H17" s="20">
        <f>SUM(G17/E17*100)</f>
        <v>98.125</v>
      </c>
    </row>
    <row r="18" spans="1:8" ht="18" customHeight="1" thickTop="1" thickBot="1">
      <c r="A18" s="132" t="s">
        <v>24</v>
      </c>
      <c r="B18" s="132"/>
      <c r="C18" s="132"/>
      <c r="D18" s="21">
        <f>SUM(D17:D17)</f>
        <v>153096.17000000001</v>
      </c>
      <c r="E18" s="21">
        <f>SUM(E17:E17)</f>
        <v>160000</v>
      </c>
      <c r="F18" s="21">
        <f>SUM(F17:F17)</f>
        <v>157000</v>
      </c>
      <c r="G18" s="21">
        <f>SUM(G17:G17)</f>
        <v>157000</v>
      </c>
      <c r="H18" s="22">
        <f>SUM(G18/E18*100)</f>
        <v>98.125</v>
      </c>
    </row>
    <row r="19" spans="1:8" ht="24.4" customHeight="1" thickTop="1">
      <c r="A19" s="15" t="s">
        <v>25</v>
      </c>
      <c r="B19" s="129" t="s">
        <v>26</v>
      </c>
      <c r="C19" s="130"/>
      <c r="D19" s="130"/>
      <c r="E19" s="130"/>
      <c r="F19" s="130"/>
      <c r="G19" s="130"/>
      <c r="H19" s="131"/>
    </row>
    <row r="20" spans="1:8" ht="15.75" customHeight="1" thickBot="1">
      <c r="A20" s="16"/>
      <c r="B20" s="17">
        <v>4300</v>
      </c>
      <c r="C20" s="18" t="s">
        <v>17</v>
      </c>
      <c r="D20" s="25">
        <v>126774</v>
      </c>
      <c r="E20" s="26">
        <v>137713.72</v>
      </c>
      <c r="F20" s="26">
        <v>137000</v>
      </c>
      <c r="G20" s="25">
        <v>137000</v>
      </c>
      <c r="H20" s="20">
        <f>SUM(G20/E20*100)</f>
        <v>99.481736460245202</v>
      </c>
    </row>
    <row r="21" spans="1:8" ht="24.4" customHeight="1" thickTop="1" thickBot="1">
      <c r="A21" s="132" t="s">
        <v>27</v>
      </c>
      <c r="B21" s="132"/>
      <c r="C21" s="132"/>
      <c r="D21" s="21">
        <f>SUM(D20)</f>
        <v>126774</v>
      </c>
      <c r="E21" s="21">
        <f>SUM(E20)</f>
        <v>137713.72</v>
      </c>
      <c r="F21" s="21">
        <f>SUM(F20)</f>
        <v>137000</v>
      </c>
      <c r="G21" s="21">
        <f>SUM(G20)</f>
        <v>137000</v>
      </c>
      <c r="H21" s="22">
        <f>SUM(G21/E21*100)</f>
        <v>99.481736460245202</v>
      </c>
    </row>
    <row r="22" spans="1:8" ht="24.4" customHeight="1" thickTop="1">
      <c r="A22" s="15" t="s">
        <v>28</v>
      </c>
      <c r="B22" s="129" t="s">
        <v>29</v>
      </c>
      <c r="C22" s="130"/>
      <c r="D22" s="130"/>
      <c r="E22" s="130"/>
      <c r="F22" s="130"/>
      <c r="G22" s="130"/>
      <c r="H22" s="131"/>
    </row>
    <row r="23" spans="1:8" ht="15.05" customHeight="1">
      <c r="A23" s="27"/>
      <c r="B23" s="17">
        <v>4210</v>
      </c>
      <c r="C23" s="18" t="s">
        <v>30</v>
      </c>
      <c r="D23" s="24">
        <v>0</v>
      </c>
      <c r="E23" s="24">
        <v>7486.94</v>
      </c>
      <c r="F23" s="24">
        <v>0</v>
      </c>
      <c r="G23" s="24">
        <v>0</v>
      </c>
      <c r="H23" s="28">
        <f t="shared" ref="H23" si="0">SUM(G23/E23*100)</f>
        <v>0</v>
      </c>
    </row>
    <row r="24" spans="1:8" ht="15.05" customHeight="1" thickBot="1">
      <c r="A24" s="16"/>
      <c r="B24" s="17">
        <v>4300</v>
      </c>
      <c r="C24" s="18" t="s">
        <v>17</v>
      </c>
      <c r="D24" s="25">
        <v>3387.3</v>
      </c>
      <c r="E24" s="26">
        <v>6975.06</v>
      </c>
      <c r="F24" s="26">
        <v>0</v>
      </c>
      <c r="G24" s="25">
        <v>0</v>
      </c>
      <c r="H24" s="20">
        <f>SUM(G24/E24*100)</f>
        <v>0</v>
      </c>
    </row>
    <row r="25" spans="1:8" ht="18" customHeight="1" thickTop="1" thickBot="1">
      <c r="A25" s="132" t="s">
        <v>31</v>
      </c>
      <c r="B25" s="132"/>
      <c r="C25" s="132"/>
      <c r="D25" s="21">
        <f>SUM(D23:D24)</f>
        <v>3387.3</v>
      </c>
      <c r="E25" s="21">
        <f t="shared" ref="E25:G25" si="1">SUM(E23:E24)</f>
        <v>14462</v>
      </c>
      <c r="F25" s="21">
        <f t="shared" si="1"/>
        <v>0</v>
      </c>
      <c r="G25" s="21">
        <f t="shared" si="1"/>
        <v>0</v>
      </c>
      <c r="H25" s="22">
        <f>SUM(G25/E25*100)</f>
        <v>0</v>
      </c>
    </row>
    <row r="26" spans="1:8" ht="21.8" customHeight="1" thickTop="1" thickBot="1">
      <c r="A26" s="133" t="s">
        <v>32</v>
      </c>
      <c r="B26" s="134"/>
      <c r="C26" s="135"/>
      <c r="D26" s="29">
        <f>SUM(D18+D21+D25)</f>
        <v>283257.47000000003</v>
      </c>
      <c r="E26" s="29">
        <f>SUM(E18+E21+E25)</f>
        <v>312175.71999999997</v>
      </c>
      <c r="F26" s="29">
        <f>SUM(F18+F21+F25)</f>
        <v>294000</v>
      </c>
      <c r="G26" s="29">
        <f>SUM(G18+G21+G25)</f>
        <v>294000</v>
      </c>
      <c r="H26" s="22">
        <f>SUM(G26/E26*100)</f>
        <v>94.177727851480569</v>
      </c>
    </row>
    <row r="27" spans="1:8" ht="26.2" customHeight="1" thickTop="1" thickBot="1">
      <c r="A27" s="136" t="s">
        <v>33</v>
      </c>
      <c r="B27" s="137"/>
      <c r="C27" s="137"/>
      <c r="D27" s="137"/>
      <c r="E27" s="137"/>
      <c r="F27" s="137"/>
      <c r="G27" s="137"/>
      <c r="H27" s="138"/>
    </row>
    <row r="28" spans="1:8" ht="24.4" customHeight="1" thickTop="1">
      <c r="A28" s="30" t="s">
        <v>34</v>
      </c>
      <c r="B28" s="143" t="s">
        <v>35</v>
      </c>
      <c r="C28" s="143"/>
      <c r="D28" s="143"/>
      <c r="E28" s="143"/>
      <c r="F28" s="143"/>
      <c r="G28" s="143"/>
      <c r="H28" s="144"/>
    </row>
    <row r="29" spans="1:8" ht="15.05" customHeight="1">
      <c r="A29" s="31"/>
      <c r="B29" s="32">
        <v>3020</v>
      </c>
      <c r="C29" s="33" t="s">
        <v>36</v>
      </c>
      <c r="D29" s="24">
        <v>21058.21</v>
      </c>
      <c r="E29" s="24">
        <v>26000</v>
      </c>
      <c r="F29" s="24">
        <v>25000</v>
      </c>
      <c r="G29" s="24">
        <v>25000</v>
      </c>
      <c r="H29" s="28">
        <f>SUM(G29/E29*100)</f>
        <v>96.15384615384616</v>
      </c>
    </row>
    <row r="30" spans="1:8" ht="15.05" customHeight="1">
      <c r="A30" s="31"/>
      <c r="B30" s="17">
        <v>4010</v>
      </c>
      <c r="C30" s="18" t="s">
        <v>37</v>
      </c>
      <c r="D30" s="24">
        <v>634563.48</v>
      </c>
      <c r="E30" s="24">
        <v>615000</v>
      </c>
      <c r="F30" s="24">
        <v>712700</v>
      </c>
      <c r="G30" s="24">
        <v>620000</v>
      </c>
      <c r="H30" s="28">
        <f t="shared" ref="H30:H51" si="2">SUM(G30/E30*100)</f>
        <v>100.8130081300813</v>
      </c>
    </row>
    <row r="31" spans="1:8" ht="15.05" customHeight="1">
      <c r="A31" s="31"/>
      <c r="B31" s="17">
        <v>4040</v>
      </c>
      <c r="C31" s="18" t="s">
        <v>38</v>
      </c>
      <c r="D31" s="24">
        <v>57347.67</v>
      </c>
      <c r="E31" s="24">
        <v>49150</v>
      </c>
      <c r="F31" s="24">
        <v>50215</v>
      </c>
      <c r="G31" s="24">
        <v>50150</v>
      </c>
      <c r="H31" s="28">
        <f t="shared" si="2"/>
        <v>102.03458799593082</v>
      </c>
    </row>
    <row r="32" spans="1:8" ht="15.05" customHeight="1">
      <c r="A32" s="31"/>
      <c r="B32" s="17">
        <v>4110</v>
      </c>
      <c r="C32" s="18" t="s">
        <v>39</v>
      </c>
      <c r="D32" s="24">
        <v>119026.4</v>
      </c>
      <c r="E32" s="24">
        <v>116500</v>
      </c>
      <c r="F32" s="24">
        <v>119435</v>
      </c>
      <c r="G32" s="24">
        <v>118000</v>
      </c>
      <c r="H32" s="28">
        <f t="shared" si="2"/>
        <v>101.28755364806867</v>
      </c>
    </row>
    <row r="33" spans="1:8" ht="15.05" customHeight="1">
      <c r="A33" s="31"/>
      <c r="B33" s="17">
        <v>4120</v>
      </c>
      <c r="C33" s="18" t="s">
        <v>40</v>
      </c>
      <c r="D33" s="24">
        <v>12948.35</v>
      </c>
      <c r="E33" s="24">
        <v>11000</v>
      </c>
      <c r="F33" s="24">
        <v>11740</v>
      </c>
      <c r="G33" s="24">
        <v>11000</v>
      </c>
      <c r="H33" s="28">
        <f t="shared" si="2"/>
        <v>100</v>
      </c>
    </row>
    <row r="34" spans="1:8" ht="15.05" customHeight="1">
      <c r="A34" s="31"/>
      <c r="B34" s="17">
        <v>4170</v>
      </c>
      <c r="C34" s="18" t="s">
        <v>41</v>
      </c>
      <c r="D34" s="24">
        <v>25963</v>
      </c>
      <c r="E34" s="24">
        <v>15000</v>
      </c>
      <c r="F34" s="24">
        <v>15000</v>
      </c>
      <c r="G34" s="24">
        <v>15000</v>
      </c>
      <c r="H34" s="28">
        <f t="shared" si="2"/>
        <v>100</v>
      </c>
    </row>
    <row r="35" spans="1:8" ht="15.05" customHeight="1">
      <c r="A35" s="31"/>
      <c r="B35" s="17">
        <v>4210</v>
      </c>
      <c r="C35" s="18" t="s">
        <v>30</v>
      </c>
      <c r="D35" s="24">
        <v>1022730.92</v>
      </c>
      <c r="E35" s="24">
        <v>849000</v>
      </c>
      <c r="F35" s="24">
        <v>1670000</v>
      </c>
      <c r="G35" s="24">
        <v>850000</v>
      </c>
      <c r="H35" s="28">
        <f t="shared" si="2"/>
        <v>100.11778563015312</v>
      </c>
    </row>
    <row r="36" spans="1:8" ht="15.05" customHeight="1">
      <c r="A36" s="31"/>
      <c r="B36" s="17">
        <v>4260</v>
      </c>
      <c r="C36" s="18" t="s">
        <v>42</v>
      </c>
      <c r="D36" s="24">
        <v>29212.71</v>
      </c>
      <c r="E36" s="24">
        <v>33000</v>
      </c>
      <c r="F36" s="24">
        <v>35000</v>
      </c>
      <c r="G36" s="24">
        <v>33000</v>
      </c>
      <c r="H36" s="28">
        <f t="shared" si="2"/>
        <v>100</v>
      </c>
    </row>
    <row r="37" spans="1:8" ht="15.05" customHeight="1">
      <c r="A37" s="31"/>
      <c r="B37" s="17">
        <v>4270</v>
      </c>
      <c r="C37" s="18" t="s">
        <v>43</v>
      </c>
      <c r="D37" s="24">
        <v>58203.3</v>
      </c>
      <c r="E37" s="24">
        <v>200000</v>
      </c>
      <c r="F37" s="24">
        <v>5430000</v>
      </c>
      <c r="G37" s="24">
        <v>100000</v>
      </c>
      <c r="H37" s="28">
        <f t="shared" si="2"/>
        <v>50</v>
      </c>
    </row>
    <row r="38" spans="1:8" ht="15.05" customHeight="1">
      <c r="A38" s="31"/>
      <c r="B38" s="17">
        <v>4280</v>
      </c>
      <c r="C38" s="18" t="s">
        <v>44</v>
      </c>
      <c r="D38" s="24">
        <v>1425</v>
      </c>
      <c r="E38" s="24">
        <v>2000</v>
      </c>
      <c r="F38" s="24">
        <v>2000</v>
      </c>
      <c r="G38" s="24">
        <v>2000</v>
      </c>
      <c r="H38" s="28">
        <f t="shared" si="2"/>
        <v>100</v>
      </c>
    </row>
    <row r="39" spans="1:8" ht="15.05" customHeight="1">
      <c r="A39" s="31"/>
      <c r="B39" s="17">
        <v>4300</v>
      </c>
      <c r="C39" s="18" t="s">
        <v>17</v>
      </c>
      <c r="D39" s="24">
        <v>515789.01</v>
      </c>
      <c r="E39" s="24">
        <v>383299.9</v>
      </c>
      <c r="F39" s="24">
        <v>1505000</v>
      </c>
      <c r="G39" s="24">
        <v>490000</v>
      </c>
      <c r="H39" s="28">
        <f t="shared" si="2"/>
        <v>127.83723658680839</v>
      </c>
    </row>
    <row r="40" spans="1:8" ht="15.05" customHeight="1">
      <c r="A40" s="31"/>
      <c r="B40" s="17">
        <v>4350</v>
      </c>
      <c r="C40" s="18" t="s">
        <v>45</v>
      </c>
      <c r="D40" s="24">
        <v>1719.54</v>
      </c>
      <c r="E40" s="24">
        <v>3000</v>
      </c>
      <c r="F40" s="24">
        <v>3000</v>
      </c>
      <c r="G40" s="24">
        <v>3000</v>
      </c>
      <c r="H40" s="28">
        <f t="shared" si="2"/>
        <v>100</v>
      </c>
    </row>
    <row r="41" spans="1:8" ht="23.75" customHeight="1">
      <c r="A41" s="31"/>
      <c r="B41" s="17">
        <v>4360</v>
      </c>
      <c r="C41" s="18" t="s">
        <v>46</v>
      </c>
      <c r="D41" s="24">
        <v>4628.72</v>
      </c>
      <c r="E41" s="24">
        <v>5000</v>
      </c>
      <c r="F41" s="24">
        <v>5000</v>
      </c>
      <c r="G41" s="24">
        <v>5000</v>
      </c>
      <c r="H41" s="28">
        <f t="shared" si="2"/>
        <v>100</v>
      </c>
    </row>
    <row r="42" spans="1:8" ht="23.75" customHeight="1">
      <c r="A42" s="31"/>
      <c r="B42" s="17">
        <v>4370</v>
      </c>
      <c r="C42" s="18" t="s">
        <v>47</v>
      </c>
      <c r="D42" s="24">
        <v>1221.08</v>
      </c>
      <c r="E42" s="24">
        <v>1800</v>
      </c>
      <c r="F42" s="24">
        <v>2000</v>
      </c>
      <c r="G42" s="24">
        <v>2000</v>
      </c>
      <c r="H42" s="28">
        <f t="shared" si="2"/>
        <v>111.11111111111111</v>
      </c>
    </row>
    <row r="43" spans="1:8" ht="15.05" customHeight="1">
      <c r="A43" s="31"/>
      <c r="B43" s="17">
        <v>4410</v>
      </c>
      <c r="C43" s="18" t="s">
        <v>48</v>
      </c>
      <c r="D43" s="24">
        <v>686.5</v>
      </c>
      <c r="E43" s="24">
        <v>500</v>
      </c>
      <c r="F43" s="24">
        <v>2000</v>
      </c>
      <c r="G43" s="24">
        <v>1000</v>
      </c>
      <c r="H43" s="28">
        <f t="shared" si="2"/>
        <v>200</v>
      </c>
    </row>
    <row r="44" spans="1:8" ht="15.05" customHeight="1">
      <c r="A44" s="31"/>
      <c r="B44" s="17">
        <v>4430</v>
      </c>
      <c r="C44" s="18" t="s">
        <v>49</v>
      </c>
      <c r="D44" s="24">
        <v>38493.440000000002</v>
      </c>
      <c r="E44" s="24">
        <v>40000</v>
      </c>
      <c r="F44" s="24">
        <v>40000</v>
      </c>
      <c r="G44" s="24">
        <v>40000</v>
      </c>
      <c r="H44" s="28">
        <f t="shared" si="2"/>
        <v>100</v>
      </c>
    </row>
    <row r="45" spans="1:8" ht="15.05" customHeight="1">
      <c r="A45" s="31"/>
      <c r="B45" s="17">
        <v>4440</v>
      </c>
      <c r="C45" s="18" t="s">
        <v>50</v>
      </c>
      <c r="D45" s="24">
        <v>16729.830000000002</v>
      </c>
      <c r="E45" s="24">
        <v>16500.099999999999</v>
      </c>
      <c r="F45" s="24">
        <v>16140</v>
      </c>
      <c r="G45" s="24">
        <v>16140</v>
      </c>
      <c r="H45" s="28">
        <f t="shared" si="2"/>
        <v>97.817588984309197</v>
      </c>
    </row>
    <row r="46" spans="1:8" ht="15.05" customHeight="1">
      <c r="A46" s="31"/>
      <c r="B46" s="17">
        <v>4480</v>
      </c>
      <c r="C46" s="18" t="s">
        <v>51</v>
      </c>
      <c r="D46" s="24">
        <v>9563</v>
      </c>
      <c r="E46" s="24">
        <v>10000</v>
      </c>
      <c r="F46" s="24">
        <v>10000</v>
      </c>
      <c r="G46" s="24">
        <v>10000</v>
      </c>
      <c r="H46" s="28">
        <f t="shared" si="2"/>
        <v>100</v>
      </c>
    </row>
    <row r="47" spans="1:8" ht="15.05" customHeight="1">
      <c r="A47" s="31"/>
      <c r="B47" s="17">
        <v>4500</v>
      </c>
      <c r="C47" s="18" t="s">
        <v>107</v>
      </c>
      <c r="D47" s="24">
        <v>0</v>
      </c>
      <c r="E47" s="24">
        <v>0</v>
      </c>
      <c r="F47" s="24">
        <v>2300</v>
      </c>
      <c r="G47" s="24">
        <v>2300</v>
      </c>
      <c r="H47" s="28">
        <v>0</v>
      </c>
    </row>
    <row r="48" spans="1:8" ht="15.05" customHeight="1">
      <c r="A48" s="31"/>
      <c r="B48" s="17">
        <v>4520</v>
      </c>
      <c r="C48" s="18" t="s">
        <v>79</v>
      </c>
      <c r="D48" s="24">
        <v>751.77</v>
      </c>
      <c r="E48" s="24">
        <v>1000</v>
      </c>
      <c r="F48" s="24">
        <v>1000</v>
      </c>
      <c r="G48" s="24">
        <v>1000</v>
      </c>
      <c r="H48" s="28">
        <f t="shared" si="2"/>
        <v>100</v>
      </c>
    </row>
    <row r="49" spans="1:8" ht="15.05" customHeight="1">
      <c r="A49" s="31"/>
      <c r="B49" s="17">
        <v>4610</v>
      </c>
      <c r="C49" s="18" t="s">
        <v>274</v>
      </c>
      <c r="D49" s="24">
        <v>0</v>
      </c>
      <c r="E49" s="24">
        <v>500</v>
      </c>
      <c r="F49" s="24">
        <v>1000</v>
      </c>
      <c r="G49" s="24">
        <v>1000</v>
      </c>
      <c r="H49" s="28">
        <f t="shared" si="2"/>
        <v>200</v>
      </c>
    </row>
    <row r="50" spans="1:8" ht="23.6">
      <c r="A50" s="31"/>
      <c r="B50" s="17">
        <v>4700</v>
      </c>
      <c r="C50" s="18" t="s">
        <v>53</v>
      </c>
      <c r="D50" s="24">
        <v>4290.3</v>
      </c>
      <c r="E50" s="24">
        <v>3500</v>
      </c>
      <c r="F50" s="24">
        <v>3000</v>
      </c>
      <c r="G50" s="24">
        <v>3000</v>
      </c>
      <c r="H50" s="28">
        <f t="shared" si="2"/>
        <v>85.714285714285708</v>
      </c>
    </row>
    <row r="51" spans="1:8" ht="15.05" customHeight="1">
      <c r="A51" s="31"/>
      <c r="B51" s="17">
        <v>6050</v>
      </c>
      <c r="C51" s="18" t="s">
        <v>54</v>
      </c>
      <c r="D51" s="24">
        <v>1191992.5</v>
      </c>
      <c r="E51" s="24">
        <v>1428002.43</v>
      </c>
      <c r="F51" s="24">
        <v>3399240.6</v>
      </c>
      <c r="G51" s="34">
        <v>3399240.6</v>
      </c>
      <c r="H51" s="28">
        <f t="shared" si="2"/>
        <v>238.04165375264805</v>
      </c>
    </row>
    <row r="52" spans="1:8" ht="15.05" customHeight="1">
      <c r="A52" s="31"/>
      <c r="B52" s="17">
        <v>6058</v>
      </c>
      <c r="C52" s="18" t="s">
        <v>54</v>
      </c>
      <c r="D52" s="24">
        <v>0</v>
      </c>
      <c r="E52" s="24">
        <v>772440.95</v>
      </c>
      <c r="F52" s="24">
        <v>0</v>
      </c>
      <c r="G52" s="24">
        <v>0</v>
      </c>
      <c r="H52" s="28">
        <f>SUM(G52/E52*100)</f>
        <v>0</v>
      </c>
    </row>
    <row r="53" spans="1:8" ht="15.05" customHeight="1">
      <c r="A53" s="31"/>
      <c r="B53" s="17">
        <v>6059</v>
      </c>
      <c r="C53" s="18" t="s">
        <v>54</v>
      </c>
      <c r="D53" s="24">
        <v>0</v>
      </c>
      <c r="E53" s="24">
        <v>1275931.81</v>
      </c>
      <c r="F53" s="24">
        <v>0</v>
      </c>
      <c r="G53" s="24">
        <v>0</v>
      </c>
      <c r="H53" s="28">
        <f>SUM(G53/E53*100)</f>
        <v>0</v>
      </c>
    </row>
    <row r="54" spans="1:8" ht="15.05" customHeight="1">
      <c r="A54" s="35"/>
      <c r="B54" s="36">
        <v>6060</v>
      </c>
      <c r="C54" s="37" t="s">
        <v>55</v>
      </c>
      <c r="D54" s="24">
        <v>100556.04</v>
      </c>
      <c r="E54" s="38">
        <v>0</v>
      </c>
      <c r="F54" s="38">
        <v>0</v>
      </c>
      <c r="G54" s="38">
        <v>0</v>
      </c>
      <c r="H54" s="28">
        <v>0</v>
      </c>
    </row>
    <row r="55" spans="1:8" ht="24.25" thickBot="1">
      <c r="A55" s="35"/>
      <c r="B55" s="39">
        <v>6660</v>
      </c>
      <c r="C55" s="40" t="s">
        <v>56</v>
      </c>
      <c r="D55" s="41">
        <v>0</v>
      </c>
      <c r="E55" s="42">
        <v>897.29</v>
      </c>
      <c r="F55" s="42">
        <v>0</v>
      </c>
      <c r="G55" s="42">
        <v>0</v>
      </c>
      <c r="H55" s="43">
        <f>SUM(G55/E55*100)</f>
        <v>0</v>
      </c>
    </row>
    <row r="56" spans="1:8" ht="18" customHeight="1" thickTop="1" thickBot="1">
      <c r="A56" s="133" t="s">
        <v>57</v>
      </c>
      <c r="B56" s="134"/>
      <c r="C56" s="135"/>
      <c r="D56" s="21">
        <f>SUM(D29:D55)</f>
        <v>3868900.77</v>
      </c>
      <c r="E56" s="21">
        <f>SUM(E29:E55)</f>
        <v>5859022.4799999995</v>
      </c>
      <c r="F56" s="21">
        <f>SUM(F29:F55)</f>
        <v>13060770.6</v>
      </c>
      <c r="G56" s="21">
        <f>SUM(G29:G55)</f>
        <v>5797830.5999999996</v>
      </c>
      <c r="H56" s="44">
        <f>SUM(G56/E56*100)</f>
        <v>98.955595746408548</v>
      </c>
    </row>
    <row r="57" spans="1:8" ht="24.4" customHeight="1" thickTop="1">
      <c r="A57" s="15" t="s">
        <v>58</v>
      </c>
      <c r="B57" s="139" t="s">
        <v>59</v>
      </c>
      <c r="C57" s="139"/>
      <c r="D57" s="139"/>
      <c r="E57" s="139"/>
      <c r="F57" s="139"/>
      <c r="G57" s="139"/>
      <c r="H57" s="140"/>
    </row>
    <row r="58" spans="1:8" ht="26.2" customHeight="1" thickBot="1">
      <c r="A58" s="16"/>
      <c r="B58" s="45">
        <v>6300</v>
      </c>
      <c r="C58" s="46" t="s">
        <v>60</v>
      </c>
      <c r="D58" s="25">
        <v>29088.58</v>
      </c>
      <c r="E58" s="24">
        <v>614272.42000000004</v>
      </c>
      <c r="F58" s="25">
        <v>1230904.19</v>
      </c>
      <c r="G58" s="25">
        <v>1230904.19</v>
      </c>
      <c r="H58" s="47">
        <f>SUM(G58/E58*100)</f>
        <v>200.38408854494884</v>
      </c>
    </row>
    <row r="59" spans="1:8" ht="18" customHeight="1" thickTop="1" thickBot="1">
      <c r="A59" s="132" t="s">
        <v>61</v>
      </c>
      <c r="B59" s="132"/>
      <c r="C59" s="132"/>
      <c r="D59" s="21">
        <f>SUM(D58:D58)</f>
        <v>29088.58</v>
      </c>
      <c r="E59" s="21">
        <f>SUM(E58:E58)</f>
        <v>614272.42000000004</v>
      </c>
      <c r="F59" s="21">
        <f>SUM(F58:F58)</f>
        <v>1230904.19</v>
      </c>
      <c r="G59" s="21">
        <f>SUM(G58:G58)</f>
        <v>1230904.19</v>
      </c>
      <c r="H59" s="48">
        <f>SUM(G59/E59*100)</f>
        <v>200.38408854494884</v>
      </c>
    </row>
    <row r="60" spans="1:8" ht="24.4" customHeight="1" thickTop="1">
      <c r="A60" s="15" t="s">
        <v>62</v>
      </c>
      <c r="B60" s="129" t="s">
        <v>29</v>
      </c>
      <c r="C60" s="130"/>
      <c r="D60" s="130"/>
      <c r="E60" s="130"/>
      <c r="F60" s="130"/>
      <c r="G60" s="130"/>
      <c r="H60" s="131"/>
    </row>
    <row r="61" spans="1:8" ht="15.05" customHeight="1" thickBot="1">
      <c r="A61" s="126"/>
      <c r="B61" s="49">
        <v>6050</v>
      </c>
      <c r="C61" s="18" t="s">
        <v>54</v>
      </c>
      <c r="D61" s="19">
        <v>2499041.09</v>
      </c>
      <c r="E61" s="19">
        <v>3375000</v>
      </c>
      <c r="F61" s="19">
        <v>0</v>
      </c>
      <c r="G61" s="19">
        <v>0</v>
      </c>
      <c r="H61" s="47">
        <f>SUM(G61/E61*100)</f>
        <v>0</v>
      </c>
    </row>
    <row r="62" spans="1:8" ht="17.7" customHeight="1" thickTop="1" thickBot="1">
      <c r="A62" s="132" t="s">
        <v>61</v>
      </c>
      <c r="B62" s="132"/>
      <c r="C62" s="132"/>
      <c r="D62" s="21">
        <f>SUM(D61:D61)</f>
        <v>2499041.09</v>
      </c>
      <c r="E62" s="21">
        <f>SUM(E61:E61)</f>
        <v>3375000</v>
      </c>
      <c r="F62" s="21">
        <f>SUM(F61:F61)</f>
        <v>0</v>
      </c>
      <c r="G62" s="21">
        <f>SUM(G61:G61)</f>
        <v>0</v>
      </c>
      <c r="H62" s="48">
        <f>SUM(G62/D62*100)</f>
        <v>0</v>
      </c>
    </row>
    <row r="63" spans="1:8" ht="24.4" customHeight="1" thickTop="1">
      <c r="A63" s="15" t="s">
        <v>63</v>
      </c>
      <c r="B63" s="129" t="s">
        <v>64</v>
      </c>
      <c r="C63" s="130"/>
      <c r="D63" s="130"/>
      <c r="E63" s="130"/>
      <c r="F63" s="130"/>
      <c r="G63" s="130"/>
      <c r="H63" s="131"/>
    </row>
    <row r="64" spans="1:8" ht="23.6">
      <c r="A64" s="30"/>
      <c r="B64" s="49">
        <v>2710</v>
      </c>
      <c r="C64" s="50" t="s">
        <v>65</v>
      </c>
      <c r="D64" s="51">
        <v>10000</v>
      </c>
      <c r="E64" s="51">
        <v>10000</v>
      </c>
      <c r="F64" s="51">
        <v>10000</v>
      </c>
      <c r="G64" s="51">
        <v>10000</v>
      </c>
      <c r="H64" s="28">
        <f>SUM(G64/E64*100)</f>
        <v>100</v>
      </c>
    </row>
    <row r="65" spans="1:8" ht="15.05" customHeight="1" thickBot="1">
      <c r="A65" s="31"/>
      <c r="B65" s="17">
        <v>4300</v>
      </c>
      <c r="C65" s="18" t="s">
        <v>17</v>
      </c>
      <c r="D65" s="24">
        <v>0</v>
      </c>
      <c r="E65" s="24">
        <v>0</v>
      </c>
      <c r="F65" s="24">
        <v>2000</v>
      </c>
      <c r="G65" s="24">
        <v>2000</v>
      </c>
      <c r="H65" s="120">
        <v>0</v>
      </c>
    </row>
    <row r="66" spans="1:8" ht="18" customHeight="1" thickTop="1" thickBot="1">
      <c r="A66" s="132" t="s">
        <v>66</v>
      </c>
      <c r="B66" s="132"/>
      <c r="C66" s="132"/>
      <c r="D66" s="21">
        <f>SUM(D64:D65)</f>
        <v>10000</v>
      </c>
      <c r="E66" s="21">
        <f t="shared" ref="E66:G66" si="3">SUM(E64:E65)</f>
        <v>10000</v>
      </c>
      <c r="F66" s="21">
        <f t="shared" si="3"/>
        <v>12000</v>
      </c>
      <c r="G66" s="21">
        <f t="shared" si="3"/>
        <v>12000</v>
      </c>
      <c r="H66" s="48">
        <f>SUM(G66/E66*100)</f>
        <v>120</v>
      </c>
    </row>
    <row r="67" spans="1:8" ht="21.8" customHeight="1" thickTop="1" thickBot="1">
      <c r="A67" s="148" t="s">
        <v>67</v>
      </c>
      <c r="B67" s="149"/>
      <c r="C67" s="149"/>
      <c r="D67" s="52">
        <f>SUM(D56+D59+D66+D62)</f>
        <v>6407030.4399999995</v>
      </c>
      <c r="E67" s="52">
        <f>SUM(E56+E59+E66+E62)</f>
        <v>9858294.8999999985</v>
      </c>
      <c r="F67" s="52">
        <f>SUM(F56+F59+F66+F62)</f>
        <v>14303674.789999999</v>
      </c>
      <c r="G67" s="21">
        <f>SUM(G56+G59+G66+G62)</f>
        <v>7040734.7899999991</v>
      </c>
      <c r="H67" s="48">
        <f>SUM(G67/E67*100)</f>
        <v>71.41939718196096</v>
      </c>
    </row>
    <row r="68" spans="1:8" ht="26.2" customHeight="1" thickTop="1" thickBot="1">
      <c r="A68" s="136" t="s">
        <v>68</v>
      </c>
      <c r="B68" s="137"/>
      <c r="C68" s="137"/>
      <c r="D68" s="137"/>
      <c r="E68" s="137"/>
      <c r="F68" s="137"/>
      <c r="G68" s="137"/>
      <c r="H68" s="138"/>
    </row>
    <row r="69" spans="1:8" ht="24.4" customHeight="1" thickTop="1">
      <c r="A69" s="53">
        <v>63001</v>
      </c>
      <c r="B69" s="145" t="s">
        <v>69</v>
      </c>
      <c r="C69" s="146"/>
      <c r="D69" s="146"/>
      <c r="E69" s="146"/>
      <c r="F69" s="146"/>
      <c r="G69" s="146"/>
      <c r="H69" s="147"/>
    </row>
    <row r="70" spans="1:8" ht="15.05" customHeight="1">
      <c r="A70" s="124"/>
      <c r="B70" s="32">
        <v>4210</v>
      </c>
      <c r="C70" s="18" t="s">
        <v>30</v>
      </c>
      <c r="D70" s="54">
        <v>6993.41</v>
      </c>
      <c r="E70" s="54">
        <v>4667.8</v>
      </c>
      <c r="F70" s="54">
        <v>4700</v>
      </c>
      <c r="G70" s="54">
        <v>4700</v>
      </c>
      <c r="H70" s="28">
        <f>SUM(G70/E70*100)</f>
        <v>100.68983246925747</v>
      </c>
    </row>
    <row r="71" spans="1:8" ht="15.05" customHeight="1">
      <c r="A71" s="124"/>
      <c r="B71" s="32">
        <v>4300</v>
      </c>
      <c r="C71" s="18" t="s">
        <v>17</v>
      </c>
      <c r="D71" s="54">
        <v>204</v>
      </c>
      <c r="E71" s="54">
        <v>2632.2</v>
      </c>
      <c r="F71" s="54">
        <v>2600</v>
      </c>
      <c r="G71" s="54">
        <v>2600</v>
      </c>
      <c r="H71" s="28">
        <f>SUM(G71/E71*100)</f>
        <v>98.776688701466469</v>
      </c>
    </row>
    <row r="72" spans="1:8" ht="26.2" customHeight="1" thickBot="1">
      <c r="A72" s="106"/>
      <c r="B72" s="36">
        <v>4370</v>
      </c>
      <c r="C72" s="18" t="s">
        <v>70</v>
      </c>
      <c r="D72" s="19">
        <v>802.59</v>
      </c>
      <c r="E72" s="19">
        <v>700</v>
      </c>
      <c r="F72" s="19">
        <v>700</v>
      </c>
      <c r="G72" s="19">
        <v>700</v>
      </c>
      <c r="H72" s="28">
        <f>SUM(G72/E72*100)</f>
        <v>100</v>
      </c>
    </row>
    <row r="73" spans="1:8" ht="18" customHeight="1" thickTop="1" thickBot="1">
      <c r="A73" s="150" t="s">
        <v>71</v>
      </c>
      <c r="B73" s="150"/>
      <c r="C73" s="150"/>
      <c r="D73" s="55">
        <f>SUM(D70:D72)</f>
        <v>8000</v>
      </c>
      <c r="E73" s="55">
        <f>SUM(E70:E72)</f>
        <v>8000</v>
      </c>
      <c r="F73" s="55">
        <f>SUM(F70:F72)</f>
        <v>8000</v>
      </c>
      <c r="G73" s="55">
        <f>SUM(G70:G72)</f>
        <v>8000</v>
      </c>
      <c r="H73" s="48">
        <f>SUM(G73/E73*100)</f>
        <v>100</v>
      </c>
    </row>
    <row r="74" spans="1:8" ht="24.4" customHeight="1" thickTop="1">
      <c r="A74" s="56" t="s">
        <v>72</v>
      </c>
      <c r="B74" s="145" t="s">
        <v>64</v>
      </c>
      <c r="C74" s="146"/>
      <c r="D74" s="146"/>
      <c r="E74" s="146"/>
      <c r="F74" s="146"/>
      <c r="G74" s="146"/>
      <c r="H74" s="147"/>
    </row>
    <row r="75" spans="1:8" ht="26.2" customHeight="1">
      <c r="A75" s="57"/>
      <c r="B75" s="17">
        <v>2910</v>
      </c>
      <c r="C75" s="18" t="s">
        <v>56</v>
      </c>
      <c r="D75" s="19">
        <v>0</v>
      </c>
      <c r="E75" s="19">
        <v>1238.0999999999999</v>
      </c>
      <c r="F75" s="19">
        <v>0</v>
      </c>
      <c r="G75" s="19">
        <v>0</v>
      </c>
      <c r="H75" s="28">
        <f t="shared" ref="H75:H81" si="4">SUM(G75/E75*100)</f>
        <v>0</v>
      </c>
    </row>
    <row r="76" spans="1:8" ht="15.05" customHeight="1">
      <c r="A76" s="57"/>
      <c r="B76" s="59">
        <v>4177</v>
      </c>
      <c r="C76" s="37" t="s">
        <v>41</v>
      </c>
      <c r="D76" s="19">
        <v>4800</v>
      </c>
      <c r="E76" s="19">
        <v>0</v>
      </c>
      <c r="F76" s="19">
        <v>0</v>
      </c>
      <c r="G76" s="19">
        <v>0</v>
      </c>
      <c r="H76" s="28">
        <v>0</v>
      </c>
    </row>
    <row r="77" spans="1:8" ht="15.05" customHeight="1">
      <c r="A77" s="57"/>
      <c r="B77" s="59">
        <v>4179</v>
      </c>
      <c r="C77" s="37" t="s">
        <v>41</v>
      </c>
      <c r="D77" s="19">
        <v>1200</v>
      </c>
      <c r="E77" s="19">
        <v>0</v>
      </c>
      <c r="F77" s="19">
        <v>0</v>
      </c>
      <c r="G77" s="19">
        <v>0</v>
      </c>
      <c r="H77" s="28">
        <v>0</v>
      </c>
    </row>
    <row r="78" spans="1:8" ht="15.05" customHeight="1">
      <c r="A78" s="57"/>
      <c r="B78" s="17">
        <v>4210</v>
      </c>
      <c r="C78" s="18" t="s">
        <v>30</v>
      </c>
      <c r="D78" s="19">
        <v>958.09</v>
      </c>
      <c r="E78" s="19">
        <v>1500</v>
      </c>
      <c r="F78" s="19">
        <v>1534.5</v>
      </c>
      <c r="G78" s="19">
        <v>1000</v>
      </c>
      <c r="H78" s="28">
        <f t="shared" si="4"/>
        <v>66.666666666666657</v>
      </c>
    </row>
    <row r="79" spans="1:8" ht="15.05" customHeight="1">
      <c r="A79" s="57"/>
      <c r="B79" s="17">
        <v>4217</v>
      </c>
      <c r="C79" s="18" t="s">
        <v>30</v>
      </c>
      <c r="D79" s="19">
        <v>2003.08</v>
      </c>
      <c r="E79" s="19">
        <v>0</v>
      </c>
      <c r="F79" s="19">
        <v>0</v>
      </c>
      <c r="G79" s="19">
        <v>0</v>
      </c>
      <c r="H79" s="28">
        <v>0</v>
      </c>
    </row>
    <row r="80" spans="1:8" ht="15.05" customHeight="1">
      <c r="A80" s="57"/>
      <c r="B80" s="17">
        <v>4219</v>
      </c>
      <c r="C80" s="18" t="s">
        <v>30</v>
      </c>
      <c r="D80" s="19">
        <v>500.77</v>
      </c>
      <c r="E80" s="19">
        <v>0</v>
      </c>
      <c r="F80" s="19">
        <v>0</v>
      </c>
      <c r="G80" s="19">
        <v>0</v>
      </c>
      <c r="H80" s="28">
        <v>0</v>
      </c>
    </row>
    <row r="81" spans="1:8" ht="15.05" customHeight="1">
      <c r="A81" s="57"/>
      <c r="B81" s="49">
        <v>4300</v>
      </c>
      <c r="C81" s="58" t="s">
        <v>17</v>
      </c>
      <c r="D81" s="19">
        <v>944</v>
      </c>
      <c r="E81" s="19">
        <v>2500</v>
      </c>
      <c r="F81" s="19">
        <v>2557.5</v>
      </c>
      <c r="G81" s="19">
        <v>2000</v>
      </c>
      <c r="H81" s="28">
        <f t="shared" si="4"/>
        <v>80</v>
      </c>
    </row>
    <row r="82" spans="1:8" ht="15.05" customHeight="1">
      <c r="A82" s="57"/>
      <c r="B82" s="49">
        <v>4307</v>
      </c>
      <c r="C82" s="58" t="s">
        <v>17</v>
      </c>
      <c r="D82" s="19">
        <v>12320</v>
      </c>
      <c r="E82" s="19">
        <v>0</v>
      </c>
      <c r="F82" s="19">
        <v>0</v>
      </c>
      <c r="G82" s="19">
        <v>0</v>
      </c>
      <c r="H82" s="28">
        <v>0</v>
      </c>
    </row>
    <row r="83" spans="1:8" ht="15.05" customHeight="1" thickBot="1">
      <c r="A83" s="57"/>
      <c r="B83" s="49">
        <v>4309</v>
      </c>
      <c r="C83" s="58" t="s">
        <v>17</v>
      </c>
      <c r="D83" s="19">
        <v>3080</v>
      </c>
      <c r="E83" s="19">
        <v>0</v>
      </c>
      <c r="F83" s="19">
        <v>0</v>
      </c>
      <c r="G83" s="19">
        <v>0</v>
      </c>
      <c r="H83" s="28">
        <v>0</v>
      </c>
    </row>
    <row r="84" spans="1:8" ht="18" customHeight="1" thickTop="1" thickBot="1">
      <c r="A84" s="132" t="s">
        <v>75</v>
      </c>
      <c r="B84" s="132"/>
      <c r="C84" s="132"/>
      <c r="D84" s="21">
        <f>SUM(D75:D83)</f>
        <v>25805.940000000002</v>
      </c>
      <c r="E84" s="21">
        <f>SUM(E75:E83)</f>
        <v>5238.1000000000004</v>
      </c>
      <c r="F84" s="21">
        <f>SUM(F75:F83)</f>
        <v>4092</v>
      </c>
      <c r="G84" s="21">
        <f>SUM(G75:G83)</f>
        <v>3000</v>
      </c>
      <c r="H84" s="48">
        <f>SUM(G84/E84*100)</f>
        <v>57.272675206658896</v>
      </c>
    </row>
    <row r="85" spans="1:8" ht="21.8" customHeight="1" thickTop="1" thickBot="1">
      <c r="A85" s="132" t="s">
        <v>76</v>
      </c>
      <c r="B85" s="132"/>
      <c r="C85" s="132"/>
      <c r="D85" s="21">
        <f>SUM(D73+D84)</f>
        <v>33805.94</v>
      </c>
      <c r="E85" s="21">
        <f>SUM(E73+E84)</f>
        <v>13238.1</v>
      </c>
      <c r="F85" s="21">
        <f>SUM(F73+F84)</f>
        <v>12092</v>
      </c>
      <c r="G85" s="21">
        <f>SUM(G73+G84)</f>
        <v>11000</v>
      </c>
      <c r="H85" s="48">
        <f>SUM(G85/E85*100)</f>
        <v>83.093495290109615</v>
      </c>
    </row>
    <row r="86" spans="1:8" ht="26.2" customHeight="1" thickTop="1" thickBot="1">
      <c r="A86" s="136" t="s">
        <v>77</v>
      </c>
      <c r="B86" s="137"/>
      <c r="C86" s="137"/>
      <c r="D86" s="137"/>
      <c r="E86" s="137"/>
      <c r="F86" s="137"/>
      <c r="G86" s="137"/>
      <c r="H86" s="138"/>
    </row>
    <row r="87" spans="1:8" ht="24.4" customHeight="1" thickTop="1">
      <c r="A87" s="60">
        <v>70005</v>
      </c>
      <c r="B87" s="129" t="s">
        <v>78</v>
      </c>
      <c r="C87" s="130"/>
      <c r="D87" s="130"/>
      <c r="E87" s="130"/>
      <c r="F87" s="130"/>
      <c r="G87" s="130"/>
      <c r="H87" s="131"/>
    </row>
    <row r="88" spans="1:8" ht="15.05" customHeight="1">
      <c r="A88" s="123"/>
      <c r="B88" s="17">
        <v>4010</v>
      </c>
      <c r="C88" s="18" t="s">
        <v>37</v>
      </c>
      <c r="D88" s="19">
        <v>0</v>
      </c>
      <c r="E88" s="19">
        <v>0</v>
      </c>
      <c r="F88" s="19">
        <v>120600</v>
      </c>
      <c r="G88" s="19">
        <v>120600</v>
      </c>
      <c r="H88" s="28">
        <v>0</v>
      </c>
    </row>
    <row r="89" spans="1:8" ht="15.05" customHeight="1">
      <c r="A89" s="123"/>
      <c r="B89" s="17">
        <v>4040</v>
      </c>
      <c r="C89" s="18" t="s">
        <v>73</v>
      </c>
      <c r="D89" s="19">
        <v>0</v>
      </c>
      <c r="E89" s="19">
        <v>0</v>
      </c>
      <c r="F89" s="19">
        <v>8091</v>
      </c>
      <c r="G89" s="19">
        <v>8091</v>
      </c>
      <c r="H89" s="28">
        <v>0</v>
      </c>
    </row>
    <row r="90" spans="1:8" ht="15.05" customHeight="1">
      <c r="A90" s="123"/>
      <c r="B90" s="17">
        <v>4110</v>
      </c>
      <c r="C90" s="18" t="s">
        <v>39</v>
      </c>
      <c r="D90" s="19">
        <v>0</v>
      </c>
      <c r="E90" s="19">
        <v>0</v>
      </c>
      <c r="F90" s="19">
        <v>17616</v>
      </c>
      <c r="G90" s="19">
        <v>17616</v>
      </c>
      <c r="H90" s="28">
        <v>0</v>
      </c>
    </row>
    <row r="91" spans="1:8" ht="15.05" customHeight="1">
      <c r="A91" s="123"/>
      <c r="B91" s="36">
        <v>4120</v>
      </c>
      <c r="C91" s="37" t="s">
        <v>40</v>
      </c>
      <c r="D91" s="19">
        <v>0</v>
      </c>
      <c r="E91" s="19">
        <v>0</v>
      </c>
      <c r="F91" s="19">
        <v>2524</v>
      </c>
      <c r="G91" s="19">
        <v>2524</v>
      </c>
      <c r="H91" s="28">
        <v>0</v>
      </c>
    </row>
    <row r="92" spans="1:8" ht="15.05" customHeight="1">
      <c r="A92" s="123"/>
      <c r="B92" s="17">
        <v>4170</v>
      </c>
      <c r="C92" s="37" t="s">
        <v>41</v>
      </c>
      <c r="D92" s="19">
        <v>0</v>
      </c>
      <c r="E92" s="19">
        <v>1000</v>
      </c>
      <c r="F92" s="19">
        <v>1000</v>
      </c>
      <c r="G92" s="19">
        <v>1000</v>
      </c>
      <c r="H92" s="28">
        <f t="shared" ref="H92" si="5">SUM(G92/E92*100)</f>
        <v>100</v>
      </c>
    </row>
    <row r="93" spans="1:8" ht="15.05" customHeight="1">
      <c r="A93" s="123"/>
      <c r="B93" s="17">
        <v>4300</v>
      </c>
      <c r="C93" s="18" t="s">
        <v>17</v>
      </c>
      <c r="D93" s="19">
        <v>54078.8</v>
      </c>
      <c r="E93" s="19">
        <v>51000</v>
      </c>
      <c r="F93" s="19">
        <v>81000</v>
      </c>
      <c r="G93" s="19">
        <v>64000</v>
      </c>
      <c r="H93" s="28">
        <f t="shared" ref="H93:H100" si="6">SUM(G93/E93*100)</f>
        <v>125.49019607843137</v>
      </c>
    </row>
    <row r="94" spans="1:8" ht="15.05" customHeight="1">
      <c r="A94" s="123"/>
      <c r="B94" s="49">
        <v>4440</v>
      </c>
      <c r="C94" s="18" t="s">
        <v>50</v>
      </c>
      <c r="D94" s="19">
        <v>0</v>
      </c>
      <c r="E94" s="19">
        <v>0</v>
      </c>
      <c r="F94" s="19">
        <v>2553</v>
      </c>
      <c r="G94" s="19">
        <v>2553</v>
      </c>
      <c r="H94" s="28">
        <v>0</v>
      </c>
    </row>
    <row r="95" spans="1:8" ht="15.05" customHeight="1">
      <c r="A95" s="126"/>
      <c r="B95" s="49">
        <v>4520</v>
      </c>
      <c r="C95" s="58" t="s">
        <v>79</v>
      </c>
      <c r="D95" s="19">
        <v>0</v>
      </c>
      <c r="E95" s="19">
        <v>40106</v>
      </c>
      <c r="F95" s="19">
        <v>0</v>
      </c>
      <c r="G95" s="19">
        <v>0</v>
      </c>
      <c r="H95" s="28">
        <f t="shared" si="6"/>
        <v>0</v>
      </c>
    </row>
    <row r="96" spans="1:8" ht="15.05" customHeight="1">
      <c r="A96" s="35"/>
      <c r="B96" s="17">
        <v>4590</v>
      </c>
      <c r="C96" s="18" t="s">
        <v>80</v>
      </c>
      <c r="D96" s="19">
        <v>0</v>
      </c>
      <c r="E96" s="19">
        <v>228229.82</v>
      </c>
      <c r="F96" s="19">
        <v>67000</v>
      </c>
      <c r="G96" s="19">
        <v>40000</v>
      </c>
      <c r="H96" s="28">
        <f t="shared" si="6"/>
        <v>17.526193553497961</v>
      </c>
    </row>
    <row r="97" spans="1:8" ht="15.05" customHeight="1">
      <c r="A97" s="35"/>
      <c r="B97" s="17">
        <v>4600</v>
      </c>
      <c r="C97" s="18" t="s">
        <v>81</v>
      </c>
      <c r="D97" s="19">
        <v>0</v>
      </c>
      <c r="E97" s="19">
        <v>4000</v>
      </c>
      <c r="F97" s="19">
        <v>0</v>
      </c>
      <c r="G97" s="19">
        <v>0</v>
      </c>
      <c r="H97" s="28">
        <f t="shared" si="6"/>
        <v>0</v>
      </c>
    </row>
    <row r="98" spans="1:8" ht="15.05" customHeight="1" thickBot="1">
      <c r="A98" s="35"/>
      <c r="B98" s="49">
        <v>4610</v>
      </c>
      <c r="C98" s="58" t="s">
        <v>274</v>
      </c>
      <c r="D98" s="19">
        <v>1758</v>
      </c>
      <c r="E98" s="19">
        <v>20000</v>
      </c>
      <c r="F98" s="19">
        <v>30000</v>
      </c>
      <c r="G98" s="19">
        <v>20000</v>
      </c>
      <c r="H98" s="28">
        <f t="shared" si="6"/>
        <v>100</v>
      </c>
    </row>
    <row r="99" spans="1:8" ht="18" customHeight="1" thickTop="1" thickBot="1">
      <c r="A99" s="132" t="s">
        <v>82</v>
      </c>
      <c r="B99" s="132"/>
      <c r="C99" s="132"/>
      <c r="D99" s="21">
        <f>SUM(D88:D98)</f>
        <v>55836.800000000003</v>
      </c>
      <c r="E99" s="21">
        <f>SUM(E88:E98)</f>
        <v>344335.82</v>
      </c>
      <c r="F99" s="21">
        <f>SUM(F88:F98)</f>
        <v>330384</v>
      </c>
      <c r="G99" s="21">
        <f>SUM(G88:G98)</f>
        <v>276384</v>
      </c>
      <c r="H99" s="48">
        <f t="shared" si="6"/>
        <v>80.265828864391736</v>
      </c>
    </row>
    <row r="100" spans="1:8" ht="21.8" customHeight="1" thickTop="1" thickBot="1">
      <c r="A100" s="132" t="s">
        <v>83</v>
      </c>
      <c r="B100" s="132"/>
      <c r="C100" s="132"/>
      <c r="D100" s="21">
        <f>SUM(D99)</f>
        <v>55836.800000000003</v>
      </c>
      <c r="E100" s="21">
        <f>SUM(E99)</f>
        <v>344335.82</v>
      </c>
      <c r="F100" s="21">
        <f>SUM(F99)</f>
        <v>330384</v>
      </c>
      <c r="G100" s="21">
        <f>SUM(G99)</f>
        <v>276384</v>
      </c>
      <c r="H100" s="48">
        <f t="shared" si="6"/>
        <v>80.265828864391736</v>
      </c>
    </row>
    <row r="101" spans="1:8" ht="26.2" customHeight="1" thickTop="1" thickBot="1">
      <c r="A101" s="152" t="s">
        <v>84</v>
      </c>
      <c r="B101" s="153"/>
      <c r="C101" s="153"/>
      <c r="D101" s="153"/>
      <c r="E101" s="153"/>
      <c r="F101" s="153"/>
      <c r="G101" s="153"/>
      <c r="H101" s="154"/>
    </row>
    <row r="102" spans="1:8" ht="24.4" customHeight="1" thickTop="1">
      <c r="A102" s="60">
        <v>71013</v>
      </c>
      <c r="B102" s="129" t="s">
        <v>85</v>
      </c>
      <c r="C102" s="130"/>
      <c r="D102" s="130"/>
      <c r="E102" s="130"/>
      <c r="F102" s="130"/>
      <c r="G102" s="130"/>
      <c r="H102" s="131"/>
    </row>
    <row r="103" spans="1:8" ht="15.05" customHeight="1" thickBot="1">
      <c r="A103" s="61"/>
      <c r="B103" s="17">
        <v>4300</v>
      </c>
      <c r="C103" s="18" t="s">
        <v>17</v>
      </c>
      <c r="D103" s="19">
        <v>38900</v>
      </c>
      <c r="E103" s="19">
        <v>50000</v>
      </c>
      <c r="F103" s="19">
        <v>30000</v>
      </c>
      <c r="G103" s="19">
        <v>35000</v>
      </c>
      <c r="H103" s="47">
        <f>SUM(G103/E103*100)</f>
        <v>70</v>
      </c>
    </row>
    <row r="104" spans="1:8" ht="18" customHeight="1" thickTop="1" thickBot="1">
      <c r="A104" s="132" t="s">
        <v>86</v>
      </c>
      <c r="B104" s="132"/>
      <c r="C104" s="132"/>
      <c r="D104" s="21">
        <f>SUM(D103)</f>
        <v>38900</v>
      </c>
      <c r="E104" s="21">
        <f>SUM(E103)</f>
        <v>50000</v>
      </c>
      <c r="F104" s="21">
        <f>SUM(F103)</f>
        <v>30000</v>
      </c>
      <c r="G104" s="21">
        <f>SUM(G103)</f>
        <v>35000</v>
      </c>
      <c r="H104" s="48">
        <f>SUM(G104/E104*100)</f>
        <v>70</v>
      </c>
    </row>
    <row r="105" spans="1:8" ht="24.4" customHeight="1" thickTop="1">
      <c r="A105" s="60">
        <v>71014</v>
      </c>
      <c r="B105" s="129" t="s">
        <v>87</v>
      </c>
      <c r="C105" s="130"/>
      <c r="D105" s="130"/>
      <c r="E105" s="130"/>
      <c r="F105" s="130"/>
      <c r="G105" s="130"/>
      <c r="H105" s="131"/>
    </row>
    <row r="106" spans="1:8" ht="26.2" customHeight="1">
      <c r="A106" s="123"/>
      <c r="B106" s="62">
        <v>2800</v>
      </c>
      <c r="C106" s="18" t="s">
        <v>88</v>
      </c>
      <c r="D106" s="19">
        <v>0</v>
      </c>
      <c r="E106" s="19">
        <v>45949.04</v>
      </c>
      <c r="F106" s="19">
        <v>126360.34</v>
      </c>
      <c r="G106" s="19">
        <v>126360.34</v>
      </c>
      <c r="H106" s="28">
        <f>SUM(G106/E106*100)</f>
        <v>275.00104463553538</v>
      </c>
    </row>
    <row r="107" spans="1:8" ht="15.05" customHeight="1">
      <c r="A107" s="123"/>
      <c r="B107" s="62">
        <v>4010</v>
      </c>
      <c r="C107" s="18" t="s">
        <v>37</v>
      </c>
      <c r="D107" s="19">
        <v>275826.96000000002</v>
      </c>
      <c r="E107" s="19">
        <v>256207.06</v>
      </c>
      <c r="F107" s="19">
        <v>302414</v>
      </c>
      <c r="G107" s="19">
        <v>302414</v>
      </c>
      <c r="H107" s="28">
        <f>SUM(G107/E107*100)</f>
        <v>118.03499872329826</v>
      </c>
    </row>
    <row r="108" spans="1:8" ht="15.05" customHeight="1">
      <c r="A108" s="123"/>
      <c r="B108" s="62">
        <v>4040</v>
      </c>
      <c r="C108" s="18" t="s">
        <v>73</v>
      </c>
      <c r="D108" s="19">
        <v>24492.38</v>
      </c>
      <c r="E108" s="19">
        <v>24726.04</v>
      </c>
      <c r="F108" s="19">
        <v>22646</v>
      </c>
      <c r="G108" s="19">
        <v>22646</v>
      </c>
      <c r="H108" s="28">
        <f t="shared" ref="H108:H120" si="7">SUM(G108/E108*100)</f>
        <v>91.587654149228896</v>
      </c>
    </row>
    <row r="109" spans="1:8" ht="15.05" customHeight="1">
      <c r="A109" s="123"/>
      <c r="B109" s="62">
        <v>4110</v>
      </c>
      <c r="C109" s="18" t="s">
        <v>39</v>
      </c>
      <c r="D109" s="19">
        <v>50314.85</v>
      </c>
      <c r="E109" s="19">
        <v>48011</v>
      </c>
      <c r="F109" s="19">
        <v>51215</v>
      </c>
      <c r="G109" s="19">
        <v>51215</v>
      </c>
      <c r="H109" s="28">
        <f t="shared" si="7"/>
        <v>106.67347066297306</v>
      </c>
    </row>
    <row r="110" spans="1:8" ht="15.05" customHeight="1">
      <c r="A110" s="123"/>
      <c r="B110" s="62">
        <v>4120</v>
      </c>
      <c r="C110" s="18" t="s">
        <v>40</v>
      </c>
      <c r="D110" s="19">
        <v>6431.85</v>
      </c>
      <c r="E110" s="19">
        <v>6879</v>
      </c>
      <c r="F110" s="19">
        <v>7338</v>
      </c>
      <c r="G110" s="19">
        <v>7338</v>
      </c>
      <c r="H110" s="28">
        <f t="shared" si="7"/>
        <v>106.67248146532926</v>
      </c>
    </row>
    <row r="111" spans="1:8" s="111" customFormat="1" ht="15.05" customHeight="1">
      <c r="A111" s="63"/>
      <c r="B111" s="64">
        <v>4170</v>
      </c>
      <c r="C111" s="65" t="s">
        <v>41</v>
      </c>
      <c r="D111" s="66">
        <v>0</v>
      </c>
      <c r="E111" s="66">
        <v>500</v>
      </c>
      <c r="F111" s="66">
        <v>0</v>
      </c>
      <c r="G111" s="66">
        <v>0</v>
      </c>
      <c r="H111" s="67">
        <f t="shared" si="7"/>
        <v>0</v>
      </c>
    </row>
    <row r="112" spans="1:8" ht="15.05" customHeight="1">
      <c r="A112" s="123"/>
      <c r="B112" s="68">
        <v>4210</v>
      </c>
      <c r="C112" s="18" t="s">
        <v>30</v>
      </c>
      <c r="D112" s="19">
        <v>13997.4</v>
      </c>
      <c r="E112" s="19">
        <v>10000</v>
      </c>
      <c r="F112" s="19">
        <v>15000</v>
      </c>
      <c r="G112" s="19">
        <v>12000</v>
      </c>
      <c r="H112" s="28">
        <f t="shared" si="7"/>
        <v>120</v>
      </c>
    </row>
    <row r="113" spans="1:8" ht="15.05" customHeight="1">
      <c r="A113" s="123"/>
      <c r="B113" s="69">
        <v>4270</v>
      </c>
      <c r="C113" s="37" t="s">
        <v>43</v>
      </c>
      <c r="D113" s="19">
        <v>0</v>
      </c>
      <c r="E113" s="19">
        <v>500</v>
      </c>
      <c r="F113" s="19">
        <v>500</v>
      </c>
      <c r="G113" s="19">
        <v>500</v>
      </c>
      <c r="H113" s="28">
        <f t="shared" si="7"/>
        <v>100</v>
      </c>
    </row>
    <row r="114" spans="1:8" ht="15.05" customHeight="1">
      <c r="A114" s="123"/>
      <c r="B114" s="49">
        <v>4300</v>
      </c>
      <c r="C114" s="58" t="s">
        <v>17</v>
      </c>
      <c r="D114" s="19">
        <v>50687.57</v>
      </c>
      <c r="E114" s="19">
        <v>90917.34</v>
      </c>
      <c r="F114" s="19">
        <v>29500</v>
      </c>
      <c r="G114" s="19">
        <v>29500</v>
      </c>
      <c r="H114" s="28">
        <f t="shared" si="7"/>
        <v>32.447055754160871</v>
      </c>
    </row>
    <row r="115" spans="1:8" ht="15.05" customHeight="1">
      <c r="A115" s="123"/>
      <c r="B115" s="49">
        <v>4410</v>
      </c>
      <c r="C115" s="18" t="s">
        <v>48</v>
      </c>
      <c r="D115" s="19">
        <v>460.6</v>
      </c>
      <c r="E115" s="19">
        <v>1100</v>
      </c>
      <c r="F115" s="19">
        <v>2000</v>
      </c>
      <c r="G115" s="19">
        <v>1500</v>
      </c>
      <c r="H115" s="28">
        <f t="shared" si="7"/>
        <v>136.36363636363635</v>
      </c>
    </row>
    <row r="116" spans="1:8" ht="15.05" customHeight="1">
      <c r="A116" s="123"/>
      <c r="B116" s="49">
        <v>4430</v>
      </c>
      <c r="C116" s="58" t="s">
        <v>49</v>
      </c>
      <c r="D116" s="19">
        <v>4833</v>
      </c>
      <c r="E116" s="19">
        <v>4500</v>
      </c>
      <c r="F116" s="19">
        <v>5000</v>
      </c>
      <c r="G116" s="19">
        <v>5000</v>
      </c>
      <c r="H116" s="28">
        <f t="shared" si="7"/>
        <v>111.11111111111111</v>
      </c>
    </row>
    <row r="117" spans="1:8" ht="15.05" customHeight="1">
      <c r="A117" s="123"/>
      <c r="B117" s="17">
        <v>4440</v>
      </c>
      <c r="C117" s="18" t="s">
        <v>50</v>
      </c>
      <c r="D117" s="24">
        <v>7278.28</v>
      </c>
      <c r="E117" s="38">
        <v>6745.9</v>
      </c>
      <c r="F117" s="38">
        <v>7840</v>
      </c>
      <c r="G117" s="38">
        <v>7840</v>
      </c>
      <c r="H117" s="28">
        <f t="shared" si="7"/>
        <v>116.21874027186885</v>
      </c>
    </row>
    <row r="118" spans="1:8" ht="26.2" customHeight="1">
      <c r="A118" s="123"/>
      <c r="B118" s="17">
        <v>4700</v>
      </c>
      <c r="C118" s="18" t="s">
        <v>53</v>
      </c>
      <c r="D118" s="24">
        <v>100</v>
      </c>
      <c r="E118" s="24">
        <v>1500</v>
      </c>
      <c r="F118" s="24">
        <v>2500</v>
      </c>
      <c r="G118" s="24">
        <v>1500</v>
      </c>
      <c r="H118" s="28">
        <f t="shared" si="7"/>
        <v>100</v>
      </c>
    </row>
    <row r="119" spans="1:8" ht="15.05" customHeight="1">
      <c r="A119" s="123"/>
      <c r="B119" s="36">
        <v>6060</v>
      </c>
      <c r="C119" s="37" t="s">
        <v>55</v>
      </c>
      <c r="D119" s="24">
        <v>24907.5</v>
      </c>
      <c r="E119" s="38">
        <v>0</v>
      </c>
      <c r="F119" s="38">
        <v>0</v>
      </c>
      <c r="G119" s="24">
        <v>0</v>
      </c>
      <c r="H119" s="28">
        <v>0</v>
      </c>
    </row>
    <row r="120" spans="1:8" ht="26.2" customHeight="1" thickBot="1">
      <c r="A120" s="61"/>
      <c r="B120" s="36">
        <v>6220</v>
      </c>
      <c r="C120" s="37" t="s">
        <v>273</v>
      </c>
      <c r="D120" s="41">
        <v>0</v>
      </c>
      <c r="E120" s="42">
        <v>16237.5</v>
      </c>
      <c r="F120" s="42">
        <v>0</v>
      </c>
      <c r="G120" s="42">
        <v>0</v>
      </c>
      <c r="H120" s="28">
        <f t="shared" si="7"/>
        <v>0</v>
      </c>
    </row>
    <row r="121" spans="1:8" ht="18" customHeight="1" thickTop="1" thickBot="1">
      <c r="A121" s="132" t="s">
        <v>89</v>
      </c>
      <c r="B121" s="132"/>
      <c r="C121" s="132"/>
      <c r="D121" s="21">
        <f>SUM(D106:D120)</f>
        <v>459330.39</v>
      </c>
      <c r="E121" s="21">
        <f>SUM(E106:E120)</f>
        <v>513772.88</v>
      </c>
      <c r="F121" s="21">
        <f>SUM(F106:F120)</f>
        <v>572313.34</v>
      </c>
      <c r="G121" s="21">
        <f>SUM(G106:G120)</f>
        <v>567813.34</v>
      </c>
      <c r="H121" s="48">
        <f>SUM(G121/D121*100)</f>
        <v>123.61762956724895</v>
      </c>
    </row>
    <row r="122" spans="1:8" ht="24.4" customHeight="1" thickTop="1">
      <c r="A122" s="60">
        <v>71015</v>
      </c>
      <c r="B122" s="129" t="s">
        <v>90</v>
      </c>
      <c r="C122" s="130"/>
      <c r="D122" s="130"/>
      <c r="E122" s="130"/>
      <c r="F122" s="130"/>
      <c r="G122" s="130"/>
      <c r="H122" s="131"/>
    </row>
    <row r="123" spans="1:8" ht="15.05" customHeight="1">
      <c r="A123" s="123"/>
      <c r="B123" s="70">
        <v>3020</v>
      </c>
      <c r="C123" s="33" t="s">
        <v>36</v>
      </c>
      <c r="D123" s="19">
        <v>250</v>
      </c>
      <c r="E123" s="19">
        <v>700</v>
      </c>
      <c r="F123" s="19">
        <v>500</v>
      </c>
      <c r="G123" s="19">
        <v>500</v>
      </c>
      <c r="H123" s="28">
        <f>SUM(G123/E123*100)</f>
        <v>71.428571428571431</v>
      </c>
    </row>
    <row r="124" spans="1:8" ht="15.05" customHeight="1">
      <c r="A124" s="125"/>
      <c r="B124" s="17">
        <v>4010</v>
      </c>
      <c r="C124" s="18" t="s">
        <v>37</v>
      </c>
      <c r="D124" s="19">
        <v>88530.2</v>
      </c>
      <c r="E124" s="19">
        <v>88000</v>
      </c>
      <c r="F124" s="19">
        <v>90000</v>
      </c>
      <c r="G124" s="19">
        <v>90000</v>
      </c>
      <c r="H124" s="28">
        <f t="shared" ref="H124:H142" si="8">SUM(G124/E124*100)</f>
        <v>102.27272727272727</v>
      </c>
    </row>
    <row r="125" spans="1:8" ht="23.75" customHeight="1">
      <c r="A125" s="125"/>
      <c r="B125" s="17">
        <v>4020</v>
      </c>
      <c r="C125" s="18" t="s">
        <v>91</v>
      </c>
      <c r="D125" s="19">
        <v>126246.52</v>
      </c>
      <c r="E125" s="19">
        <v>125500</v>
      </c>
      <c r="F125" s="19">
        <v>140000</v>
      </c>
      <c r="G125" s="19">
        <v>140000</v>
      </c>
      <c r="H125" s="28">
        <f t="shared" si="8"/>
        <v>111.55378486055776</v>
      </c>
    </row>
    <row r="126" spans="1:8" ht="15.05" customHeight="1">
      <c r="A126" s="125"/>
      <c r="B126" s="17">
        <v>4040</v>
      </c>
      <c r="C126" s="18" t="s">
        <v>73</v>
      </c>
      <c r="D126" s="19">
        <v>15919.22</v>
      </c>
      <c r="E126" s="19">
        <v>15827.27</v>
      </c>
      <c r="F126" s="19">
        <v>17000</v>
      </c>
      <c r="G126" s="19">
        <v>17000</v>
      </c>
      <c r="H126" s="28">
        <f t="shared" si="8"/>
        <v>107.40955325839516</v>
      </c>
    </row>
    <row r="127" spans="1:8" ht="15.05" customHeight="1">
      <c r="A127" s="125"/>
      <c r="B127" s="17">
        <v>4110</v>
      </c>
      <c r="C127" s="18" t="s">
        <v>39</v>
      </c>
      <c r="D127" s="19">
        <v>41890.019999999997</v>
      </c>
      <c r="E127" s="19">
        <v>38000</v>
      </c>
      <c r="F127" s="19">
        <v>40000</v>
      </c>
      <c r="G127" s="19">
        <v>40000</v>
      </c>
      <c r="H127" s="28">
        <f t="shared" si="8"/>
        <v>105.26315789473684</v>
      </c>
    </row>
    <row r="128" spans="1:8" ht="15.05" customHeight="1">
      <c r="A128" s="125"/>
      <c r="B128" s="17">
        <v>4120</v>
      </c>
      <c r="C128" s="18" t="s">
        <v>40</v>
      </c>
      <c r="D128" s="19">
        <v>4981.58</v>
      </c>
      <c r="E128" s="19">
        <v>5300</v>
      </c>
      <c r="F128" s="19">
        <v>5600</v>
      </c>
      <c r="G128" s="19">
        <v>5600</v>
      </c>
      <c r="H128" s="28">
        <f t="shared" si="8"/>
        <v>105.66037735849056</v>
      </c>
    </row>
    <row r="129" spans="1:8" ht="15.05" customHeight="1">
      <c r="A129" s="125"/>
      <c r="B129" s="17">
        <v>4210</v>
      </c>
      <c r="C129" s="18" t="s">
        <v>30</v>
      </c>
      <c r="D129" s="19">
        <v>15581.29</v>
      </c>
      <c r="E129" s="19">
        <v>8650</v>
      </c>
      <c r="F129" s="19">
        <v>10000</v>
      </c>
      <c r="G129" s="19">
        <v>10000</v>
      </c>
      <c r="H129" s="28">
        <f t="shared" si="8"/>
        <v>115.60693641618498</v>
      </c>
    </row>
    <row r="130" spans="1:8" ht="15.05" customHeight="1">
      <c r="A130" s="125"/>
      <c r="B130" s="36">
        <v>4260</v>
      </c>
      <c r="C130" s="37" t="s">
        <v>42</v>
      </c>
      <c r="D130" s="19">
        <v>2873.15</v>
      </c>
      <c r="E130" s="19">
        <v>4000</v>
      </c>
      <c r="F130" s="19">
        <v>4000</v>
      </c>
      <c r="G130" s="19">
        <v>4000</v>
      </c>
      <c r="H130" s="28">
        <f t="shared" si="8"/>
        <v>100</v>
      </c>
    </row>
    <row r="131" spans="1:8" ht="15.05" customHeight="1">
      <c r="A131" s="125"/>
      <c r="B131" s="36">
        <v>4270</v>
      </c>
      <c r="C131" s="37" t="s">
        <v>43</v>
      </c>
      <c r="D131" s="19">
        <v>1366.14</v>
      </c>
      <c r="E131" s="19">
        <v>839.01</v>
      </c>
      <c r="F131" s="19">
        <v>1000</v>
      </c>
      <c r="G131" s="19">
        <v>1000</v>
      </c>
      <c r="H131" s="28">
        <f t="shared" si="8"/>
        <v>119.18809072597467</v>
      </c>
    </row>
    <row r="132" spans="1:8" ht="15.05" customHeight="1">
      <c r="A132" s="125"/>
      <c r="B132" s="17">
        <v>4280</v>
      </c>
      <c r="C132" s="18" t="s">
        <v>44</v>
      </c>
      <c r="D132" s="19">
        <v>100</v>
      </c>
      <c r="E132" s="19">
        <v>450</v>
      </c>
      <c r="F132" s="19">
        <v>300</v>
      </c>
      <c r="G132" s="19">
        <v>300</v>
      </c>
      <c r="H132" s="28">
        <f t="shared" si="8"/>
        <v>66.666666666666657</v>
      </c>
    </row>
    <row r="133" spans="1:8" ht="15.05" customHeight="1">
      <c r="A133" s="151"/>
      <c r="B133" s="17">
        <v>4300</v>
      </c>
      <c r="C133" s="18" t="s">
        <v>17</v>
      </c>
      <c r="D133" s="24">
        <v>12498.08</v>
      </c>
      <c r="E133" s="24">
        <v>11500</v>
      </c>
      <c r="F133" s="24">
        <v>12000</v>
      </c>
      <c r="G133" s="24">
        <v>12000</v>
      </c>
      <c r="H133" s="28">
        <f t="shared" si="8"/>
        <v>104.34782608695652</v>
      </c>
    </row>
    <row r="134" spans="1:8" ht="15.05" customHeight="1">
      <c r="A134" s="151"/>
      <c r="B134" s="36">
        <v>4350</v>
      </c>
      <c r="C134" s="37" t="s">
        <v>45</v>
      </c>
      <c r="D134" s="71">
        <v>708.48</v>
      </c>
      <c r="E134" s="71">
        <v>800</v>
      </c>
      <c r="F134" s="71">
        <v>800</v>
      </c>
      <c r="G134" s="71">
        <v>800</v>
      </c>
      <c r="H134" s="28">
        <f t="shared" si="8"/>
        <v>100</v>
      </c>
    </row>
    <row r="135" spans="1:8" ht="23.6">
      <c r="A135" s="125"/>
      <c r="B135" s="17">
        <v>4370</v>
      </c>
      <c r="C135" s="18" t="s">
        <v>70</v>
      </c>
      <c r="D135" s="19">
        <v>3072.23</v>
      </c>
      <c r="E135" s="19">
        <v>3500</v>
      </c>
      <c r="F135" s="19">
        <v>3500</v>
      </c>
      <c r="G135" s="19">
        <v>3500</v>
      </c>
      <c r="H135" s="28">
        <f t="shared" si="8"/>
        <v>100</v>
      </c>
    </row>
    <row r="136" spans="1:8" ht="23.6">
      <c r="A136" s="126"/>
      <c r="B136" s="17">
        <v>4390</v>
      </c>
      <c r="C136" s="18" t="s">
        <v>105</v>
      </c>
      <c r="D136" s="24">
        <v>0</v>
      </c>
      <c r="E136" s="38">
        <v>7000</v>
      </c>
      <c r="F136" s="38">
        <v>0</v>
      </c>
      <c r="G136" s="38">
        <v>0</v>
      </c>
      <c r="H136" s="28">
        <f t="shared" ref="H136" si="9">SUM(G136/E136*100)</f>
        <v>0</v>
      </c>
    </row>
    <row r="137" spans="1:8" ht="15.05" customHeight="1">
      <c r="A137" s="125"/>
      <c r="B137" s="17">
        <v>4410</v>
      </c>
      <c r="C137" s="18" t="s">
        <v>48</v>
      </c>
      <c r="D137" s="19">
        <v>1099.9000000000001</v>
      </c>
      <c r="E137" s="19">
        <v>1100</v>
      </c>
      <c r="F137" s="19">
        <v>1100</v>
      </c>
      <c r="G137" s="19">
        <v>1100</v>
      </c>
      <c r="H137" s="28">
        <f t="shared" si="8"/>
        <v>100</v>
      </c>
    </row>
    <row r="138" spans="1:8" ht="15.05" customHeight="1">
      <c r="A138" s="125"/>
      <c r="B138" s="17">
        <v>4430</v>
      </c>
      <c r="C138" s="18" t="s">
        <v>49</v>
      </c>
      <c r="D138" s="19">
        <v>1145.5</v>
      </c>
      <c r="E138" s="19">
        <v>1500.04</v>
      </c>
      <c r="F138" s="19">
        <v>1500</v>
      </c>
      <c r="G138" s="19">
        <v>1500</v>
      </c>
      <c r="H138" s="28">
        <f t="shared" si="8"/>
        <v>99.997333404442543</v>
      </c>
    </row>
    <row r="139" spans="1:8" ht="15.05" customHeight="1">
      <c r="A139" s="125"/>
      <c r="B139" s="49">
        <v>4440</v>
      </c>
      <c r="C139" s="58" t="s">
        <v>50</v>
      </c>
      <c r="D139" s="19">
        <v>4922.6899999999996</v>
      </c>
      <c r="E139" s="19">
        <v>5283.68</v>
      </c>
      <c r="F139" s="19">
        <v>5300</v>
      </c>
      <c r="G139" s="19">
        <v>5300</v>
      </c>
      <c r="H139" s="28">
        <f t="shared" si="8"/>
        <v>100.30887563213517</v>
      </c>
    </row>
    <row r="140" spans="1:8" ht="15.05" customHeight="1">
      <c r="A140" s="125"/>
      <c r="B140" s="17">
        <v>4550</v>
      </c>
      <c r="C140" s="18" t="s">
        <v>92</v>
      </c>
      <c r="D140" s="19">
        <v>0</v>
      </c>
      <c r="E140" s="19">
        <v>400</v>
      </c>
      <c r="F140" s="19">
        <v>400</v>
      </c>
      <c r="G140" s="19">
        <v>400</v>
      </c>
      <c r="H140" s="28">
        <f t="shared" si="8"/>
        <v>100</v>
      </c>
    </row>
    <row r="141" spans="1:8" ht="15.05" customHeight="1">
      <c r="A141" s="125"/>
      <c r="B141" s="36">
        <v>4610</v>
      </c>
      <c r="C141" s="37" t="s">
        <v>274</v>
      </c>
      <c r="D141" s="19">
        <v>0</v>
      </c>
      <c r="E141" s="19">
        <v>100</v>
      </c>
      <c r="F141" s="19">
        <v>100</v>
      </c>
      <c r="G141" s="19">
        <v>100</v>
      </c>
      <c r="H141" s="28">
        <f t="shared" si="8"/>
        <v>100</v>
      </c>
    </row>
    <row r="142" spans="1:8" ht="26.55" customHeight="1">
      <c r="A142" s="125"/>
      <c r="B142" s="91">
        <v>4700</v>
      </c>
      <c r="C142" s="18" t="s">
        <v>53</v>
      </c>
      <c r="D142" s="107">
        <v>0</v>
      </c>
      <c r="E142" s="19">
        <v>200</v>
      </c>
      <c r="F142" s="19">
        <v>200</v>
      </c>
      <c r="G142" s="19">
        <v>200</v>
      </c>
      <c r="H142" s="47">
        <f t="shared" si="8"/>
        <v>100</v>
      </c>
    </row>
    <row r="143" spans="1:8" ht="17.850000000000001" customHeight="1" thickBot="1">
      <c r="A143" s="112"/>
      <c r="B143" s="49">
        <v>6060</v>
      </c>
      <c r="C143" s="37" t="s">
        <v>55</v>
      </c>
      <c r="D143" s="107">
        <v>0</v>
      </c>
      <c r="E143" s="51">
        <v>0</v>
      </c>
      <c r="F143" s="51">
        <v>3700</v>
      </c>
      <c r="G143" s="51">
        <v>3700</v>
      </c>
      <c r="H143" s="47">
        <v>0</v>
      </c>
    </row>
    <row r="144" spans="1:8" ht="18" customHeight="1" thickTop="1" thickBot="1">
      <c r="A144" s="132" t="s">
        <v>93</v>
      </c>
      <c r="B144" s="132"/>
      <c r="C144" s="132"/>
      <c r="D144" s="21">
        <f>SUM(D123:D143)</f>
        <v>321185.00000000006</v>
      </c>
      <c r="E144" s="21">
        <f>SUM(E123:E143)</f>
        <v>318650</v>
      </c>
      <c r="F144" s="21">
        <f>SUM(F123:F143)</f>
        <v>337000</v>
      </c>
      <c r="G144" s="21">
        <f>SUM(G123:G143)</f>
        <v>337000</v>
      </c>
      <c r="H144" s="48">
        <f>SUM(G144/E144*100)</f>
        <v>105.75866938647418</v>
      </c>
    </row>
    <row r="145" spans="1:8" ht="21.8" customHeight="1" thickTop="1" thickBot="1">
      <c r="A145" s="132" t="s">
        <v>94</v>
      </c>
      <c r="B145" s="132"/>
      <c r="C145" s="132"/>
      <c r="D145" s="21">
        <f>SUM(D104+D121+D144)</f>
        <v>819415.39000000013</v>
      </c>
      <c r="E145" s="21">
        <f>SUM(E104+E121+E144)</f>
        <v>882422.88</v>
      </c>
      <c r="F145" s="21">
        <f>SUM(F104+F121+F144)</f>
        <v>939313.34</v>
      </c>
      <c r="G145" s="21">
        <f>SUM(G104+G121+G144)</f>
        <v>939813.34</v>
      </c>
      <c r="H145" s="48">
        <f>SUM(G145/E145*100)</f>
        <v>106.50373662115381</v>
      </c>
    </row>
    <row r="146" spans="1:8" ht="26.2" customHeight="1" thickTop="1" thickBot="1">
      <c r="A146" s="136" t="s">
        <v>95</v>
      </c>
      <c r="B146" s="137"/>
      <c r="C146" s="137"/>
      <c r="D146" s="137"/>
      <c r="E146" s="137"/>
      <c r="F146" s="137"/>
      <c r="G146" s="137"/>
      <c r="H146" s="138"/>
    </row>
    <row r="147" spans="1:8" ht="24.4" customHeight="1" thickTop="1">
      <c r="A147" s="126" t="s">
        <v>96</v>
      </c>
      <c r="B147" s="129" t="s">
        <v>97</v>
      </c>
      <c r="C147" s="130"/>
      <c r="D147" s="130"/>
      <c r="E147" s="130"/>
      <c r="F147" s="130"/>
      <c r="G147" s="130"/>
      <c r="H147" s="131"/>
    </row>
    <row r="148" spans="1:8" ht="15.05" customHeight="1">
      <c r="A148" s="127"/>
      <c r="B148" s="17">
        <v>4010</v>
      </c>
      <c r="C148" s="18" t="s">
        <v>37</v>
      </c>
      <c r="D148" s="19">
        <v>262061.05</v>
      </c>
      <c r="E148" s="19">
        <v>215359</v>
      </c>
      <c r="F148" s="19">
        <v>287839</v>
      </c>
      <c r="G148" s="19">
        <v>287839</v>
      </c>
      <c r="H148" s="28">
        <f t="shared" ref="H148:H154" si="10">SUM(G148/E148*100)</f>
        <v>133.65543116377771</v>
      </c>
    </row>
    <row r="149" spans="1:8" ht="15.05" customHeight="1">
      <c r="A149" s="127"/>
      <c r="B149" s="17">
        <v>4040</v>
      </c>
      <c r="C149" s="18" t="s">
        <v>73</v>
      </c>
      <c r="D149" s="19">
        <v>15607.81</v>
      </c>
      <c r="E149" s="19">
        <v>18358.11</v>
      </c>
      <c r="F149" s="19">
        <v>18983</v>
      </c>
      <c r="G149" s="19">
        <v>18983</v>
      </c>
      <c r="H149" s="28">
        <f t="shared" si="10"/>
        <v>103.40389070552469</v>
      </c>
    </row>
    <row r="150" spans="1:8" ht="15.05" customHeight="1">
      <c r="A150" s="156"/>
      <c r="B150" s="17">
        <v>4110</v>
      </c>
      <c r="C150" s="18" t="s">
        <v>39</v>
      </c>
      <c r="D150" s="19">
        <v>39312.29</v>
      </c>
      <c r="E150" s="19">
        <v>38596</v>
      </c>
      <c r="F150" s="19">
        <v>52467</v>
      </c>
      <c r="G150" s="19">
        <v>52467</v>
      </c>
      <c r="H150" s="28">
        <f t="shared" si="10"/>
        <v>135.93895740491243</v>
      </c>
    </row>
    <row r="151" spans="1:8" ht="15.05" customHeight="1">
      <c r="A151" s="156"/>
      <c r="B151" s="36">
        <v>4120</v>
      </c>
      <c r="C151" s="37" t="s">
        <v>40</v>
      </c>
      <c r="D151" s="19">
        <v>3161.37</v>
      </c>
      <c r="E151" s="19">
        <v>4417</v>
      </c>
      <c r="F151" s="19">
        <v>7517</v>
      </c>
      <c r="G151" s="19">
        <v>7517</v>
      </c>
      <c r="H151" s="28">
        <f t="shared" si="10"/>
        <v>170.183382386235</v>
      </c>
    </row>
    <row r="152" spans="1:8" ht="15.05" customHeight="1">
      <c r="A152" s="113"/>
      <c r="B152" s="17">
        <v>4170</v>
      </c>
      <c r="C152" s="18" t="s">
        <v>41</v>
      </c>
      <c r="D152" s="19">
        <v>0</v>
      </c>
      <c r="E152" s="19">
        <v>0</v>
      </c>
      <c r="F152" s="19">
        <v>0</v>
      </c>
      <c r="G152" s="19">
        <v>0</v>
      </c>
      <c r="H152" s="28">
        <v>0</v>
      </c>
    </row>
    <row r="153" spans="1:8" ht="15.05" customHeight="1" thickBot="1">
      <c r="A153" s="113"/>
      <c r="B153" s="49">
        <v>4440</v>
      </c>
      <c r="C153" s="58" t="s">
        <v>50</v>
      </c>
      <c r="D153" s="19">
        <v>5878.05</v>
      </c>
      <c r="E153" s="19">
        <v>6742.25</v>
      </c>
      <c r="F153" s="19">
        <v>9025</v>
      </c>
      <c r="G153" s="19">
        <v>9025</v>
      </c>
      <c r="H153" s="28">
        <f t="shared" si="10"/>
        <v>133.85739182023806</v>
      </c>
    </row>
    <row r="154" spans="1:8" ht="18" customHeight="1" thickTop="1" thickBot="1">
      <c r="A154" s="133" t="s">
        <v>98</v>
      </c>
      <c r="B154" s="134"/>
      <c r="C154" s="135"/>
      <c r="D154" s="29">
        <f>SUM(D148:D153)</f>
        <v>326020.56999999995</v>
      </c>
      <c r="E154" s="29">
        <f>SUM(E148:E153)</f>
        <v>283472.36</v>
      </c>
      <c r="F154" s="29">
        <f>SUM(F148:F153)</f>
        <v>375831</v>
      </c>
      <c r="G154" s="29">
        <f>SUM(G148:G153)</f>
        <v>375831</v>
      </c>
      <c r="H154" s="48">
        <f t="shared" si="10"/>
        <v>132.58118004873563</v>
      </c>
    </row>
    <row r="155" spans="1:8" ht="24.4" customHeight="1" thickTop="1">
      <c r="A155" s="15" t="s">
        <v>99</v>
      </c>
      <c r="B155" s="129" t="s">
        <v>100</v>
      </c>
      <c r="C155" s="130"/>
      <c r="D155" s="130"/>
      <c r="E155" s="130"/>
      <c r="F155" s="130"/>
      <c r="G155" s="130"/>
      <c r="H155" s="131"/>
    </row>
    <row r="156" spans="1:8" ht="15.05" customHeight="1">
      <c r="A156" s="126"/>
      <c r="B156" s="17">
        <v>3030</v>
      </c>
      <c r="C156" s="18" t="s">
        <v>23</v>
      </c>
      <c r="D156" s="19">
        <v>78549.66</v>
      </c>
      <c r="E156" s="19">
        <v>83465</v>
      </c>
      <c r="F156" s="19">
        <v>94595</v>
      </c>
      <c r="G156" s="19">
        <v>94595</v>
      </c>
      <c r="H156" s="28">
        <f>SUM(G156/E156*100)</f>
        <v>113.33493080932126</v>
      </c>
    </row>
    <row r="157" spans="1:8" ht="15.05" customHeight="1">
      <c r="A157" s="126"/>
      <c r="B157" s="17">
        <v>4010</v>
      </c>
      <c r="C157" s="18" t="s">
        <v>37</v>
      </c>
      <c r="D157" s="19">
        <v>36646.25</v>
      </c>
      <c r="E157" s="19">
        <v>39116</v>
      </c>
      <c r="F157" s="19">
        <v>39453</v>
      </c>
      <c r="G157" s="19">
        <v>39450</v>
      </c>
      <c r="H157" s="28">
        <f t="shared" ref="H157:H163" si="11">SUM(G157/E157*100)</f>
        <v>100.8538705389099</v>
      </c>
    </row>
    <row r="158" spans="1:8" ht="15.05" customHeight="1">
      <c r="A158" s="126"/>
      <c r="B158" s="17">
        <v>4040</v>
      </c>
      <c r="C158" s="18" t="s">
        <v>73</v>
      </c>
      <c r="D158" s="19">
        <v>2491.13</v>
      </c>
      <c r="E158" s="19">
        <v>3047.04</v>
      </c>
      <c r="F158" s="19">
        <v>3230</v>
      </c>
      <c r="G158" s="19">
        <v>3230</v>
      </c>
      <c r="H158" s="28">
        <f t="shared" si="11"/>
        <v>106.00451585801302</v>
      </c>
    </row>
    <row r="159" spans="1:8" ht="15.05" customHeight="1">
      <c r="A159" s="126"/>
      <c r="B159" s="17">
        <v>4110</v>
      </c>
      <c r="C159" s="18" t="s">
        <v>39</v>
      </c>
      <c r="D159" s="19">
        <v>6541.23</v>
      </c>
      <c r="E159" s="19">
        <v>7237</v>
      </c>
      <c r="F159" s="19">
        <v>7300</v>
      </c>
      <c r="G159" s="19">
        <v>7300</v>
      </c>
      <c r="H159" s="28">
        <f t="shared" si="11"/>
        <v>100.87052646124084</v>
      </c>
    </row>
    <row r="160" spans="1:8" ht="15.05" customHeight="1">
      <c r="A160" s="126"/>
      <c r="B160" s="36">
        <v>4120</v>
      </c>
      <c r="C160" s="37" t="s">
        <v>40</v>
      </c>
      <c r="D160" s="19">
        <v>937.19</v>
      </c>
      <c r="E160" s="19">
        <v>1038</v>
      </c>
      <c r="F160" s="19">
        <v>1046</v>
      </c>
      <c r="G160" s="19">
        <v>1046</v>
      </c>
      <c r="H160" s="28">
        <f t="shared" si="11"/>
        <v>100.77071290944124</v>
      </c>
    </row>
    <row r="161" spans="1:8" ht="15.05" customHeight="1">
      <c r="A161" s="126"/>
      <c r="B161" s="17">
        <v>4210</v>
      </c>
      <c r="C161" s="18" t="s">
        <v>30</v>
      </c>
      <c r="D161" s="19">
        <v>1956.85</v>
      </c>
      <c r="E161" s="19">
        <v>3500</v>
      </c>
      <c r="F161" s="19">
        <v>2400</v>
      </c>
      <c r="G161" s="19">
        <v>2400</v>
      </c>
      <c r="H161" s="28">
        <f t="shared" si="11"/>
        <v>68.571428571428569</v>
      </c>
    </row>
    <row r="162" spans="1:8" ht="15.05" customHeight="1">
      <c r="A162" s="126"/>
      <c r="B162" s="17">
        <v>4300</v>
      </c>
      <c r="C162" s="18" t="s">
        <v>17</v>
      </c>
      <c r="D162" s="19">
        <v>2140.6999999999998</v>
      </c>
      <c r="E162" s="19">
        <v>2000</v>
      </c>
      <c r="F162" s="19">
        <v>2500</v>
      </c>
      <c r="G162" s="19">
        <v>2500</v>
      </c>
      <c r="H162" s="28">
        <f t="shared" si="11"/>
        <v>125</v>
      </c>
    </row>
    <row r="163" spans="1:8" ht="15.05" customHeight="1" thickBot="1">
      <c r="A163" s="30"/>
      <c r="B163" s="17">
        <v>4440</v>
      </c>
      <c r="C163" s="58" t="s">
        <v>50</v>
      </c>
      <c r="D163" s="24">
        <v>1093.93</v>
      </c>
      <c r="E163" s="38">
        <v>1093.93</v>
      </c>
      <c r="F163" s="38">
        <v>1094</v>
      </c>
      <c r="G163" s="38">
        <v>1094</v>
      </c>
      <c r="H163" s="28">
        <f t="shared" si="11"/>
        <v>100.00639894691616</v>
      </c>
    </row>
    <row r="164" spans="1:8" ht="18" customHeight="1" thickTop="1" thickBot="1">
      <c r="A164" s="132" t="s">
        <v>101</v>
      </c>
      <c r="B164" s="132"/>
      <c r="C164" s="132"/>
      <c r="D164" s="21">
        <f>SUM(D156:D163)</f>
        <v>130356.94</v>
      </c>
      <c r="E164" s="21">
        <f>SUM(E156:E163)</f>
        <v>140496.96999999997</v>
      </c>
      <c r="F164" s="21">
        <f>SUM(F156:F163)</f>
        <v>151618</v>
      </c>
      <c r="G164" s="21">
        <f>SUM(G156:G163)</f>
        <v>151615</v>
      </c>
      <c r="H164" s="48">
        <f>SUM(G164/E164*100)</f>
        <v>107.91335927031027</v>
      </c>
    </row>
    <row r="165" spans="1:8" ht="23.25" customHeight="1" thickTop="1">
      <c r="A165" s="15" t="s">
        <v>102</v>
      </c>
      <c r="B165" s="129" t="s">
        <v>103</v>
      </c>
      <c r="C165" s="130"/>
      <c r="D165" s="130"/>
      <c r="E165" s="130"/>
      <c r="F165" s="130"/>
      <c r="G165" s="130"/>
      <c r="H165" s="131"/>
    </row>
    <row r="166" spans="1:8" ht="15.05" customHeight="1">
      <c r="A166" s="126"/>
      <c r="B166" s="70">
        <v>3020</v>
      </c>
      <c r="C166" s="33" t="s">
        <v>36</v>
      </c>
      <c r="D166" s="19">
        <v>8923.7900000000009</v>
      </c>
      <c r="E166" s="19">
        <v>8400</v>
      </c>
      <c r="F166" s="19">
        <v>9000</v>
      </c>
      <c r="G166" s="19">
        <v>9000</v>
      </c>
      <c r="H166" s="28">
        <f>SUM(G166/E166*100)</f>
        <v>107.14285714285714</v>
      </c>
    </row>
    <row r="167" spans="1:8" ht="15.05" customHeight="1">
      <c r="A167" s="126"/>
      <c r="B167" s="17">
        <v>4010</v>
      </c>
      <c r="C167" s="18" t="s">
        <v>37</v>
      </c>
      <c r="D167" s="19">
        <v>1708545.82</v>
      </c>
      <c r="E167" s="19">
        <v>1955500</v>
      </c>
      <c r="F167" s="19">
        <v>1821756</v>
      </c>
      <c r="G167" s="19">
        <v>1821756</v>
      </c>
      <c r="H167" s="28">
        <f t="shared" ref="H167:H196" si="12">SUM(G167/E167*100)</f>
        <v>93.160623881360266</v>
      </c>
    </row>
    <row r="168" spans="1:8" ht="15.05" customHeight="1">
      <c r="A168" s="126"/>
      <c r="B168" s="17">
        <v>4040</v>
      </c>
      <c r="C168" s="18" t="s">
        <v>73</v>
      </c>
      <c r="D168" s="19">
        <v>152406.69</v>
      </c>
      <c r="E168" s="19">
        <v>140287.57</v>
      </c>
      <c r="F168" s="19">
        <v>139640</v>
      </c>
      <c r="G168" s="19">
        <v>139640</v>
      </c>
      <c r="H168" s="28">
        <f t="shared" si="12"/>
        <v>99.538398163144464</v>
      </c>
    </row>
    <row r="169" spans="1:8" ht="15.05" customHeight="1">
      <c r="A169" s="126"/>
      <c r="B169" s="17">
        <v>4090</v>
      </c>
      <c r="C169" s="18" t="s">
        <v>74</v>
      </c>
      <c r="D169" s="19">
        <v>0</v>
      </c>
      <c r="E169" s="19">
        <v>0</v>
      </c>
      <c r="F169" s="19">
        <v>2000</v>
      </c>
      <c r="G169" s="19">
        <v>2000</v>
      </c>
      <c r="H169" s="28">
        <v>0</v>
      </c>
    </row>
    <row r="170" spans="1:8" ht="15.05" customHeight="1">
      <c r="A170" s="126"/>
      <c r="B170" s="17">
        <v>4110</v>
      </c>
      <c r="C170" s="18" t="s">
        <v>39</v>
      </c>
      <c r="D170" s="19">
        <v>305770.48</v>
      </c>
      <c r="E170" s="19">
        <v>340008</v>
      </c>
      <c r="F170" s="19">
        <v>325470</v>
      </c>
      <c r="G170" s="19">
        <v>325470</v>
      </c>
      <c r="H170" s="28">
        <f t="shared" si="12"/>
        <v>95.72421825368815</v>
      </c>
    </row>
    <row r="171" spans="1:8" ht="15.05" customHeight="1">
      <c r="A171" s="126"/>
      <c r="B171" s="17">
        <v>4120</v>
      </c>
      <c r="C171" s="18" t="s">
        <v>40</v>
      </c>
      <c r="D171" s="19">
        <v>28712.66</v>
      </c>
      <c r="E171" s="19">
        <v>48715</v>
      </c>
      <c r="F171" s="19">
        <v>46631</v>
      </c>
      <c r="G171" s="19">
        <v>46631</v>
      </c>
      <c r="H171" s="28">
        <f t="shared" si="12"/>
        <v>95.722056861336341</v>
      </c>
    </row>
    <row r="172" spans="1:8" ht="15.05" customHeight="1">
      <c r="A172" s="126"/>
      <c r="B172" s="17">
        <v>4170</v>
      </c>
      <c r="C172" s="18" t="s">
        <v>41</v>
      </c>
      <c r="D172" s="19">
        <v>37056</v>
      </c>
      <c r="E172" s="19">
        <v>37000</v>
      </c>
      <c r="F172" s="19">
        <v>35000</v>
      </c>
      <c r="G172" s="19">
        <v>35000</v>
      </c>
      <c r="H172" s="28">
        <f t="shared" si="12"/>
        <v>94.594594594594597</v>
      </c>
    </row>
    <row r="173" spans="1:8" ht="15.05" customHeight="1">
      <c r="A173" s="126"/>
      <c r="B173" s="17">
        <v>4210</v>
      </c>
      <c r="C173" s="18" t="s">
        <v>30</v>
      </c>
      <c r="D173" s="19">
        <v>567580.04</v>
      </c>
      <c r="E173" s="19">
        <v>537000</v>
      </c>
      <c r="F173" s="19">
        <v>560000</v>
      </c>
      <c r="G173" s="19">
        <v>555000</v>
      </c>
      <c r="H173" s="28">
        <f t="shared" si="12"/>
        <v>103.35195530726257</v>
      </c>
    </row>
    <row r="174" spans="1:8" ht="15.05" customHeight="1">
      <c r="A174" s="155"/>
      <c r="B174" s="17">
        <v>4260</v>
      </c>
      <c r="C174" s="18" t="s">
        <v>42</v>
      </c>
      <c r="D174" s="19">
        <v>143485.44</v>
      </c>
      <c r="E174" s="19">
        <v>160000</v>
      </c>
      <c r="F174" s="19">
        <v>150000</v>
      </c>
      <c r="G174" s="19">
        <v>145000</v>
      </c>
      <c r="H174" s="28">
        <f t="shared" si="12"/>
        <v>90.625</v>
      </c>
    </row>
    <row r="175" spans="1:8" ht="15.05" customHeight="1">
      <c r="A175" s="155"/>
      <c r="B175" s="17">
        <v>4270</v>
      </c>
      <c r="C175" s="18" t="s">
        <v>43</v>
      </c>
      <c r="D175" s="19">
        <v>25849.79</v>
      </c>
      <c r="E175" s="19">
        <v>41985.47</v>
      </c>
      <c r="F175" s="19">
        <v>35000</v>
      </c>
      <c r="G175" s="19">
        <v>30000</v>
      </c>
      <c r="H175" s="28">
        <f t="shared" si="12"/>
        <v>71.453290864672951</v>
      </c>
    </row>
    <row r="176" spans="1:8" ht="15.05" customHeight="1">
      <c r="A176" s="155"/>
      <c r="B176" s="36">
        <v>4280</v>
      </c>
      <c r="C176" s="37" t="s">
        <v>44</v>
      </c>
      <c r="D176" s="24">
        <v>2567</v>
      </c>
      <c r="E176" s="38">
        <v>5000</v>
      </c>
      <c r="F176" s="38">
        <v>5000</v>
      </c>
      <c r="G176" s="24">
        <v>5000</v>
      </c>
      <c r="H176" s="28">
        <f t="shared" si="12"/>
        <v>100</v>
      </c>
    </row>
    <row r="177" spans="1:8" ht="15.05" customHeight="1">
      <c r="A177" s="126"/>
      <c r="B177" s="17">
        <v>4300</v>
      </c>
      <c r="C177" s="18" t="s">
        <v>17</v>
      </c>
      <c r="D177" s="71">
        <v>322628.37</v>
      </c>
      <c r="E177" s="71">
        <v>330500</v>
      </c>
      <c r="F177" s="71">
        <v>330000</v>
      </c>
      <c r="G177" s="71">
        <v>328095.98</v>
      </c>
      <c r="H177" s="28">
        <f t="shared" si="12"/>
        <v>99.272611195158845</v>
      </c>
    </row>
    <row r="178" spans="1:8" ht="15.05" customHeight="1">
      <c r="A178" s="126"/>
      <c r="B178" s="17">
        <v>4350</v>
      </c>
      <c r="C178" s="18" t="s">
        <v>45</v>
      </c>
      <c r="D178" s="19">
        <v>20634.84</v>
      </c>
      <c r="E178" s="19">
        <v>21650</v>
      </c>
      <c r="F178" s="19">
        <v>20950</v>
      </c>
      <c r="G178" s="19">
        <v>20950</v>
      </c>
      <c r="H178" s="28">
        <f t="shared" si="12"/>
        <v>96.766743648960741</v>
      </c>
    </row>
    <row r="179" spans="1:8" ht="23.6">
      <c r="A179" s="126"/>
      <c r="B179" s="17">
        <v>4360</v>
      </c>
      <c r="C179" s="18" t="s">
        <v>104</v>
      </c>
      <c r="D179" s="19">
        <v>7247.36</v>
      </c>
      <c r="E179" s="19">
        <v>10000</v>
      </c>
      <c r="F179" s="19">
        <v>6000</v>
      </c>
      <c r="G179" s="19">
        <v>6000</v>
      </c>
      <c r="H179" s="28">
        <f t="shared" si="12"/>
        <v>60</v>
      </c>
    </row>
    <row r="180" spans="1:8" ht="23.6">
      <c r="A180" s="126"/>
      <c r="B180" s="17">
        <v>4370</v>
      </c>
      <c r="C180" s="18" t="s">
        <v>70</v>
      </c>
      <c r="D180" s="19">
        <v>25465.05</v>
      </c>
      <c r="E180" s="19">
        <v>20000</v>
      </c>
      <c r="F180" s="19">
        <v>19200</v>
      </c>
      <c r="G180" s="19">
        <v>19200</v>
      </c>
      <c r="H180" s="28">
        <f t="shared" si="12"/>
        <v>96</v>
      </c>
    </row>
    <row r="181" spans="1:8" ht="23.6">
      <c r="A181" s="126"/>
      <c r="B181" s="17">
        <v>4390</v>
      </c>
      <c r="C181" s="18" t="s">
        <v>105</v>
      </c>
      <c r="D181" s="24">
        <v>61.5</v>
      </c>
      <c r="E181" s="38">
        <v>1000</v>
      </c>
      <c r="F181" s="38">
        <v>1000</v>
      </c>
      <c r="G181" s="24">
        <v>1000</v>
      </c>
      <c r="H181" s="28">
        <f t="shared" si="12"/>
        <v>100</v>
      </c>
    </row>
    <row r="182" spans="1:8" ht="15.05" customHeight="1">
      <c r="A182" s="155"/>
      <c r="B182" s="17">
        <v>4410</v>
      </c>
      <c r="C182" s="18" t="s">
        <v>48</v>
      </c>
      <c r="D182" s="24">
        <v>7343.3</v>
      </c>
      <c r="E182" s="38">
        <v>9200</v>
      </c>
      <c r="F182" s="38">
        <v>8000</v>
      </c>
      <c r="G182" s="38">
        <v>8000</v>
      </c>
      <c r="H182" s="28">
        <f t="shared" si="12"/>
        <v>86.956521739130437</v>
      </c>
    </row>
    <row r="183" spans="1:8" ht="15.05" customHeight="1">
      <c r="A183" s="155"/>
      <c r="B183" s="36">
        <v>4420</v>
      </c>
      <c r="C183" s="37" t="s">
        <v>106</v>
      </c>
      <c r="D183" s="71">
        <v>488.77</v>
      </c>
      <c r="E183" s="71">
        <v>1200</v>
      </c>
      <c r="F183" s="71">
        <v>1000</v>
      </c>
      <c r="G183" s="71">
        <v>1000</v>
      </c>
      <c r="H183" s="28">
        <f t="shared" si="12"/>
        <v>83.333333333333343</v>
      </c>
    </row>
    <row r="184" spans="1:8" ht="15.05" customHeight="1">
      <c r="A184" s="126"/>
      <c r="B184" s="17">
        <v>4430</v>
      </c>
      <c r="C184" s="18" t="s">
        <v>49</v>
      </c>
      <c r="D184" s="24">
        <v>2</v>
      </c>
      <c r="E184" s="38">
        <v>1500</v>
      </c>
      <c r="F184" s="38">
        <v>1000</v>
      </c>
      <c r="G184" s="38">
        <v>1000</v>
      </c>
      <c r="H184" s="28">
        <f t="shared" si="12"/>
        <v>66.666666666666657</v>
      </c>
    </row>
    <row r="185" spans="1:8" ht="15.05" customHeight="1">
      <c r="A185" s="126"/>
      <c r="B185" s="17">
        <v>4440</v>
      </c>
      <c r="C185" s="18" t="s">
        <v>50</v>
      </c>
      <c r="D185" s="71">
        <v>44045.25</v>
      </c>
      <c r="E185" s="71">
        <v>46087.25</v>
      </c>
      <c r="F185" s="71">
        <v>40476</v>
      </c>
      <c r="G185" s="71">
        <v>40476</v>
      </c>
      <c r="H185" s="28">
        <f t="shared" si="12"/>
        <v>87.82472375765532</v>
      </c>
    </row>
    <row r="186" spans="1:8" ht="15.05" customHeight="1">
      <c r="A186" s="126"/>
      <c r="B186" s="17">
        <v>4480</v>
      </c>
      <c r="C186" s="18" t="s">
        <v>51</v>
      </c>
      <c r="D186" s="19">
        <v>25454</v>
      </c>
      <c r="E186" s="19">
        <v>30000</v>
      </c>
      <c r="F186" s="19">
        <v>28000</v>
      </c>
      <c r="G186" s="19">
        <v>28000</v>
      </c>
      <c r="H186" s="28">
        <f t="shared" si="12"/>
        <v>93.333333333333329</v>
      </c>
    </row>
    <row r="187" spans="1:8" ht="15.05" customHeight="1">
      <c r="A187" s="126"/>
      <c r="B187" s="17">
        <v>4500</v>
      </c>
      <c r="C187" s="18" t="s">
        <v>107</v>
      </c>
      <c r="D187" s="19">
        <v>0</v>
      </c>
      <c r="E187" s="19">
        <v>500</v>
      </c>
      <c r="F187" s="19">
        <v>500</v>
      </c>
      <c r="G187" s="19">
        <v>500</v>
      </c>
      <c r="H187" s="28">
        <f t="shared" si="12"/>
        <v>100</v>
      </c>
    </row>
    <row r="188" spans="1:8" ht="15.05" customHeight="1">
      <c r="A188" s="126"/>
      <c r="B188" s="17">
        <v>4510</v>
      </c>
      <c r="C188" s="18" t="s">
        <v>108</v>
      </c>
      <c r="D188" s="19">
        <v>0</v>
      </c>
      <c r="E188" s="19">
        <v>500</v>
      </c>
      <c r="F188" s="19">
        <v>500</v>
      </c>
      <c r="G188" s="19">
        <v>500</v>
      </c>
      <c r="H188" s="28">
        <f t="shared" si="12"/>
        <v>100</v>
      </c>
    </row>
    <row r="189" spans="1:8" ht="15.05" customHeight="1">
      <c r="A189" s="126"/>
      <c r="B189" s="49">
        <v>4520</v>
      </c>
      <c r="C189" s="58" t="s">
        <v>79</v>
      </c>
      <c r="D189" s="19">
        <v>0</v>
      </c>
      <c r="E189" s="19">
        <v>500</v>
      </c>
      <c r="F189" s="19">
        <v>500</v>
      </c>
      <c r="G189" s="19">
        <v>500</v>
      </c>
      <c r="H189" s="28">
        <f t="shared" si="12"/>
        <v>100</v>
      </c>
    </row>
    <row r="190" spans="1:8" ht="15.05" customHeight="1">
      <c r="A190" s="126"/>
      <c r="B190" s="17">
        <v>4530</v>
      </c>
      <c r="C190" s="18" t="s">
        <v>109</v>
      </c>
      <c r="D190" s="19">
        <v>15761.68</v>
      </c>
      <c r="E190" s="19">
        <v>58591.73</v>
      </c>
      <c r="F190" s="19">
        <v>40000</v>
      </c>
      <c r="G190" s="19">
        <v>40000</v>
      </c>
      <c r="H190" s="28">
        <f t="shared" si="12"/>
        <v>68.269020218382352</v>
      </c>
    </row>
    <row r="191" spans="1:8" ht="15.05" customHeight="1">
      <c r="A191" s="126"/>
      <c r="B191" s="17">
        <v>4580</v>
      </c>
      <c r="C191" s="18" t="s">
        <v>110</v>
      </c>
      <c r="D191" s="19">
        <v>0</v>
      </c>
      <c r="E191" s="72">
        <v>0</v>
      </c>
      <c r="F191" s="72">
        <v>0</v>
      </c>
      <c r="G191" s="72">
        <v>0</v>
      </c>
      <c r="H191" s="28">
        <v>0</v>
      </c>
    </row>
    <row r="192" spans="1:8" ht="15.05" customHeight="1">
      <c r="A192" s="126"/>
      <c r="B192" s="17">
        <v>4590</v>
      </c>
      <c r="C192" s="18" t="s">
        <v>80</v>
      </c>
      <c r="D192" s="19">
        <v>0</v>
      </c>
      <c r="E192" s="19">
        <v>500</v>
      </c>
      <c r="F192" s="19">
        <v>500</v>
      </c>
      <c r="G192" s="19">
        <v>500</v>
      </c>
      <c r="H192" s="28">
        <f t="shared" si="12"/>
        <v>100</v>
      </c>
    </row>
    <row r="193" spans="1:8" ht="15.05" customHeight="1">
      <c r="A193" s="126"/>
      <c r="B193" s="17">
        <v>4610</v>
      </c>
      <c r="C193" s="18" t="s">
        <v>274</v>
      </c>
      <c r="D193" s="24">
        <v>1258.9000000000001</v>
      </c>
      <c r="E193" s="38">
        <v>1000</v>
      </c>
      <c r="F193" s="19">
        <v>1000</v>
      </c>
      <c r="G193" s="19">
        <v>1000</v>
      </c>
      <c r="H193" s="28">
        <f t="shared" si="12"/>
        <v>100</v>
      </c>
    </row>
    <row r="194" spans="1:8" ht="23.6">
      <c r="A194" s="126"/>
      <c r="B194" s="36">
        <v>4680</v>
      </c>
      <c r="C194" s="37" t="s">
        <v>111</v>
      </c>
      <c r="D194" s="24">
        <v>1622</v>
      </c>
      <c r="E194" s="24">
        <v>0</v>
      </c>
      <c r="F194" s="19">
        <v>0</v>
      </c>
      <c r="G194" s="19">
        <v>0</v>
      </c>
      <c r="H194" s="28">
        <v>0</v>
      </c>
    </row>
    <row r="195" spans="1:8" ht="23.6">
      <c r="A195" s="126"/>
      <c r="B195" s="36">
        <v>4700</v>
      </c>
      <c r="C195" s="37" t="s">
        <v>53</v>
      </c>
      <c r="D195" s="24">
        <v>6852.34</v>
      </c>
      <c r="E195" s="24">
        <v>12000</v>
      </c>
      <c r="F195" s="24">
        <v>12000</v>
      </c>
      <c r="G195" s="24">
        <v>10000</v>
      </c>
      <c r="H195" s="28">
        <f t="shared" si="12"/>
        <v>83.333333333333343</v>
      </c>
    </row>
    <row r="196" spans="1:8" ht="15.05" customHeight="1" thickBot="1">
      <c r="A196" s="30"/>
      <c r="B196" s="17">
        <v>6060</v>
      </c>
      <c r="C196" s="18" t="s">
        <v>55</v>
      </c>
      <c r="D196" s="71">
        <v>0</v>
      </c>
      <c r="E196" s="71">
        <v>91801.63</v>
      </c>
      <c r="F196" s="71">
        <v>108359.24</v>
      </c>
      <c r="G196" s="71">
        <v>108359.24</v>
      </c>
      <c r="H196" s="28">
        <f t="shared" si="12"/>
        <v>118.03629194819307</v>
      </c>
    </row>
    <row r="197" spans="1:8" ht="18" customHeight="1" thickTop="1" thickBot="1">
      <c r="A197" s="133" t="s">
        <v>112</v>
      </c>
      <c r="B197" s="134"/>
      <c r="C197" s="135"/>
      <c r="D197" s="21">
        <f>SUM(D166:D196)</f>
        <v>3459763.07</v>
      </c>
      <c r="E197" s="21">
        <f>SUM(E166:E196)</f>
        <v>3910426.65</v>
      </c>
      <c r="F197" s="21">
        <f>SUM(F166:F196)</f>
        <v>3748482.24</v>
      </c>
      <c r="G197" s="21">
        <f>SUM(G166:G196)</f>
        <v>3729578.22</v>
      </c>
      <c r="H197" s="48">
        <f>SUM(G197/E197*100)</f>
        <v>95.375225104912801</v>
      </c>
    </row>
    <row r="198" spans="1:8" ht="24.4" customHeight="1" thickTop="1">
      <c r="A198" s="15" t="s">
        <v>113</v>
      </c>
      <c r="B198" s="129" t="s">
        <v>114</v>
      </c>
      <c r="C198" s="130"/>
      <c r="D198" s="130"/>
      <c r="E198" s="130"/>
      <c r="F198" s="130"/>
      <c r="G198" s="130"/>
      <c r="H198" s="131"/>
    </row>
    <row r="199" spans="1:8" ht="15.05" customHeight="1">
      <c r="A199" s="126"/>
      <c r="B199" s="17">
        <v>4110</v>
      </c>
      <c r="C199" s="18" t="s">
        <v>39</v>
      </c>
      <c r="D199" s="19">
        <v>769.5</v>
      </c>
      <c r="E199" s="19">
        <v>513</v>
      </c>
      <c r="F199" s="19">
        <v>520</v>
      </c>
      <c r="G199" s="19">
        <v>520</v>
      </c>
      <c r="H199" s="28">
        <f>SUM(G199/E199*100)</f>
        <v>101.36452241715399</v>
      </c>
    </row>
    <row r="200" spans="1:8" ht="15.05" customHeight="1">
      <c r="A200" s="126"/>
      <c r="B200" s="17">
        <v>4170</v>
      </c>
      <c r="C200" s="18" t="s">
        <v>41</v>
      </c>
      <c r="D200" s="19">
        <v>9400</v>
      </c>
      <c r="E200" s="19">
        <v>8800</v>
      </c>
      <c r="F200" s="19">
        <v>8800</v>
      </c>
      <c r="G200" s="19">
        <v>8800</v>
      </c>
      <c r="H200" s="28">
        <f t="shared" ref="H200:H203" si="13">SUM(G200/E200*100)</f>
        <v>100</v>
      </c>
    </row>
    <row r="201" spans="1:8" ht="15.05" customHeight="1">
      <c r="A201" s="126"/>
      <c r="B201" s="17">
        <v>4210</v>
      </c>
      <c r="C201" s="18" t="s">
        <v>30</v>
      </c>
      <c r="D201" s="19">
        <v>5700.12</v>
      </c>
      <c r="E201" s="19">
        <v>12188.34</v>
      </c>
      <c r="F201" s="19">
        <v>12000</v>
      </c>
      <c r="G201" s="19">
        <v>12000</v>
      </c>
      <c r="H201" s="28">
        <f t="shared" si="13"/>
        <v>98.454752657047635</v>
      </c>
    </row>
    <row r="202" spans="1:8" ht="15.05" customHeight="1">
      <c r="A202" s="126"/>
      <c r="B202" s="49">
        <v>4270</v>
      </c>
      <c r="C202" s="18" t="s">
        <v>43</v>
      </c>
      <c r="D202" s="19">
        <v>12580.38</v>
      </c>
      <c r="E202" s="19">
        <v>6628.66</v>
      </c>
      <c r="F202" s="19">
        <v>6780</v>
      </c>
      <c r="G202" s="19">
        <v>6780</v>
      </c>
      <c r="H202" s="28">
        <f t="shared" si="13"/>
        <v>102.28311604457009</v>
      </c>
    </row>
    <row r="203" spans="1:8" ht="15.05" customHeight="1">
      <c r="A203" s="155"/>
      <c r="B203" s="49">
        <v>4300</v>
      </c>
      <c r="C203" s="58" t="s">
        <v>17</v>
      </c>
      <c r="D203" s="19">
        <v>0</v>
      </c>
      <c r="E203" s="19">
        <v>870</v>
      </c>
      <c r="F203" s="19">
        <v>900</v>
      </c>
      <c r="G203" s="19">
        <v>900</v>
      </c>
      <c r="H203" s="28">
        <f t="shared" si="13"/>
        <v>103.44827586206897</v>
      </c>
    </row>
    <row r="204" spans="1:8" ht="24.25" thickBot="1">
      <c r="A204" s="155"/>
      <c r="B204" s="17">
        <v>4360</v>
      </c>
      <c r="C204" s="18" t="s">
        <v>46</v>
      </c>
      <c r="D204" s="19">
        <v>50</v>
      </c>
      <c r="E204" s="19">
        <v>0</v>
      </c>
      <c r="F204" s="19">
        <v>0</v>
      </c>
      <c r="G204" s="19">
        <v>0</v>
      </c>
      <c r="H204" s="28">
        <v>0</v>
      </c>
    </row>
    <row r="205" spans="1:8" ht="18" customHeight="1" thickTop="1" thickBot="1">
      <c r="A205" s="132" t="s">
        <v>115</v>
      </c>
      <c r="B205" s="132"/>
      <c r="C205" s="132"/>
      <c r="D205" s="21">
        <f>SUM(D199:D204)</f>
        <v>28500</v>
      </c>
      <c r="E205" s="21">
        <f>SUM(E199:E204)</f>
        <v>29000</v>
      </c>
      <c r="F205" s="21">
        <f>SUM(F199:F204)</f>
        <v>29000</v>
      </c>
      <c r="G205" s="21">
        <f>SUM(G199:G204)</f>
        <v>29000</v>
      </c>
      <c r="H205" s="48">
        <f>SUM(G205/E205*100)</f>
        <v>100</v>
      </c>
    </row>
    <row r="206" spans="1:8" ht="24.4" customHeight="1" thickTop="1">
      <c r="A206" s="56" t="s">
        <v>116</v>
      </c>
      <c r="B206" s="145" t="s">
        <v>117</v>
      </c>
      <c r="C206" s="146"/>
      <c r="D206" s="146"/>
      <c r="E206" s="146"/>
      <c r="F206" s="146"/>
      <c r="G206" s="146"/>
      <c r="H206" s="147"/>
    </row>
    <row r="207" spans="1:8" ht="15.05" customHeight="1">
      <c r="A207" s="57"/>
      <c r="B207" s="17">
        <v>4010</v>
      </c>
      <c r="C207" s="18" t="s">
        <v>37</v>
      </c>
      <c r="D207" s="19">
        <v>70923.350000000006</v>
      </c>
      <c r="E207" s="19">
        <v>84324</v>
      </c>
      <c r="F207" s="19">
        <v>81668</v>
      </c>
      <c r="G207" s="19">
        <v>81668</v>
      </c>
      <c r="H207" s="28">
        <f>SUM(G207/E207*100)</f>
        <v>96.850244295811393</v>
      </c>
    </row>
    <row r="208" spans="1:8" ht="15.05" customHeight="1">
      <c r="A208" s="57"/>
      <c r="B208" s="17">
        <v>4040</v>
      </c>
      <c r="C208" s="18" t="s">
        <v>73</v>
      </c>
      <c r="D208" s="19">
        <v>9769.7000000000007</v>
      </c>
      <c r="E208" s="19">
        <v>6816.42</v>
      </c>
      <c r="F208" s="19">
        <v>6892</v>
      </c>
      <c r="G208" s="19">
        <v>6892</v>
      </c>
      <c r="H208" s="28">
        <f t="shared" ref="H208:H216" si="14">SUM(G208/E208*100)</f>
        <v>101.10879317882406</v>
      </c>
    </row>
    <row r="209" spans="1:8" ht="15.05" customHeight="1">
      <c r="A209" s="57"/>
      <c r="B209" s="49">
        <v>4090</v>
      </c>
      <c r="C209" s="58" t="s">
        <v>74</v>
      </c>
      <c r="D209" s="19">
        <v>2600</v>
      </c>
      <c r="E209" s="19">
        <v>2000</v>
      </c>
      <c r="F209" s="19">
        <v>2046</v>
      </c>
      <c r="G209" s="19">
        <v>2046</v>
      </c>
      <c r="H209" s="28">
        <f t="shared" si="14"/>
        <v>102.3</v>
      </c>
    </row>
    <row r="210" spans="1:8" ht="15.05" customHeight="1">
      <c r="A210" s="57"/>
      <c r="B210" s="17">
        <v>4110</v>
      </c>
      <c r="C210" s="18" t="s">
        <v>39</v>
      </c>
      <c r="D210" s="19">
        <v>13798.54</v>
      </c>
      <c r="E210" s="19">
        <v>15592</v>
      </c>
      <c r="F210" s="19">
        <v>15145</v>
      </c>
      <c r="G210" s="19">
        <v>15145</v>
      </c>
      <c r="H210" s="28">
        <f t="shared" si="14"/>
        <v>97.133145202668032</v>
      </c>
    </row>
    <row r="211" spans="1:8" ht="15.05" customHeight="1">
      <c r="A211" s="57"/>
      <c r="B211" s="17">
        <v>4120</v>
      </c>
      <c r="C211" s="18" t="s">
        <v>40</v>
      </c>
      <c r="D211" s="19">
        <v>1910.15</v>
      </c>
      <c r="E211" s="19">
        <v>2234</v>
      </c>
      <c r="F211" s="19">
        <v>2170</v>
      </c>
      <c r="G211" s="19">
        <v>2170</v>
      </c>
      <c r="H211" s="28">
        <f t="shared" si="14"/>
        <v>97.135183527305287</v>
      </c>
    </row>
    <row r="212" spans="1:8" ht="15.05" customHeight="1">
      <c r="A212" s="57"/>
      <c r="B212" s="17">
        <v>4170</v>
      </c>
      <c r="C212" s="18" t="s">
        <v>41</v>
      </c>
      <c r="D212" s="19">
        <v>5500</v>
      </c>
      <c r="E212" s="19">
        <v>8800</v>
      </c>
      <c r="F212" s="19">
        <v>9002.4</v>
      </c>
      <c r="G212" s="19">
        <v>8500</v>
      </c>
      <c r="H212" s="28">
        <f t="shared" si="14"/>
        <v>96.590909090909093</v>
      </c>
    </row>
    <row r="213" spans="1:8" ht="15.05" customHeight="1">
      <c r="A213" s="57"/>
      <c r="B213" s="17">
        <v>4210</v>
      </c>
      <c r="C213" s="18" t="s">
        <v>30</v>
      </c>
      <c r="D213" s="19">
        <v>17586.43</v>
      </c>
      <c r="E213" s="19">
        <v>12000</v>
      </c>
      <c r="F213" s="19">
        <v>13299</v>
      </c>
      <c r="G213" s="51">
        <v>12000</v>
      </c>
      <c r="H213" s="28">
        <f t="shared" si="14"/>
        <v>100</v>
      </c>
    </row>
    <row r="214" spans="1:8" ht="15.05" customHeight="1">
      <c r="A214" s="57"/>
      <c r="B214" s="17">
        <v>4300</v>
      </c>
      <c r="C214" s="18" t="s">
        <v>17</v>
      </c>
      <c r="D214" s="19">
        <v>10592.59</v>
      </c>
      <c r="E214" s="19">
        <v>28450</v>
      </c>
      <c r="F214" s="19">
        <v>29104.35</v>
      </c>
      <c r="G214" s="51">
        <v>10000</v>
      </c>
      <c r="H214" s="28">
        <f t="shared" si="14"/>
        <v>35.149384885764498</v>
      </c>
    </row>
    <row r="215" spans="1:8" ht="15.05" customHeight="1">
      <c r="A215" s="57"/>
      <c r="B215" s="17">
        <v>4430</v>
      </c>
      <c r="C215" s="58" t="s">
        <v>49</v>
      </c>
      <c r="D215" s="19">
        <v>220</v>
      </c>
      <c r="E215" s="19">
        <v>150</v>
      </c>
      <c r="F215" s="19">
        <v>153.44999999999999</v>
      </c>
      <c r="G215" s="51">
        <v>150</v>
      </c>
      <c r="H215" s="28">
        <f t="shared" si="14"/>
        <v>100</v>
      </c>
    </row>
    <row r="216" spans="1:8" ht="15.05" customHeight="1" thickBot="1">
      <c r="A216" s="57"/>
      <c r="B216" s="17">
        <v>4440</v>
      </c>
      <c r="C216" s="18" t="s">
        <v>50</v>
      </c>
      <c r="D216" s="19">
        <v>2187.86</v>
      </c>
      <c r="E216" s="19">
        <v>2187.86</v>
      </c>
      <c r="F216" s="19">
        <v>2188</v>
      </c>
      <c r="G216" s="24">
        <v>2188</v>
      </c>
      <c r="H216" s="28">
        <f t="shared" si="14"/>
        <v>100.00639894691616</v>
      </c>
    </row>
    <row r="217" spans="1:8" ht="18" customHeight="1" thickTop="1" thickBot="1">
      <c r="A217" s="133" t="s">
        <v>118</v>
      </c>
      <c r="B217" s="134"/>
      <c r="C217" s="135"/>
      <c r="D217" s="21">
        <f>SUM(D207:D216)</f>
        <v>135088.61999999997</v>
      </c>
      <c r="E217" s="21">
        <f>SUM(E207:E216)</f>
        <v>162554.27999999997</v>
      </c>
      <c r="F217" s="21">
        <f>SUM(F207:F216)</f>
        <v>161668.20000000001</v>
      </c>
      <c r="G217" s="21">
        <f>SUM(G207:G216)</f>
        <v>140759</v>
      </c>
      <c r="H217" s="48">
        <f>SUM(G217/E217*100)</f>
        <v>86.591998684993115</v>
      </c>
    </row>
    <row r="218" spans="1:8" ht="24.4" customHeight="1" thickTop="1">
      <c r="A218" s="56" t="s">
        <v>119</v>
      </c>
      <c r="B218" s="145" t="s">
        <v>64</v>
      </c>
      <c r="C218" s="146"/>
      <c r="D218" s="146"/>
      <c r="E218" s="146"/>
      <c r="F218" s="146"/>
      <c r="G218" s="146"/>
      <c r="H218" s="147"/>
    </row>
    <row r="219" spans="1:8" ht="15.05" customHeight="1">
      <c r="A219" s="57"/>
      <c r="B219" s="17">
        <v>4090</v>
      </c>
      <c r="C219" s="18" t="s">
        <v>74</v>
      </c>
      <c r="D219" s="19">
        <v>700</v>
      </c>
      <c r="E219" s="19">
        <v>3000</v>
      </c>
      <c r="F219" s="19">
        <v>1000</v>
      </c>
      <c r="G219" s="19">
        <v>1000</v>
      </c>
      <c r="H219" s="28">
        <f t="shared" ref="H219:H226" si="15">SUM(G219/E219*100)</f>
        <v>33.333333333333329</v>
      </c>
    </row>
    <row r="220" spans="1:8" ht="15.05" customHeight="1">
      <c r="A220" s="57"/>
      <c r="B220" s="17">
        <v>4170</v>
      </c>
      <c r="C220" s="18" t="s">
        <v>41</v>
      </c>
      <c r="D220" s="19">
        <v>0</v>
      </c>
      <c r="E220" s="19">
        <v>1000</v>
      </c>
      <c r="F220" s="19">
        <v>2000</v>
      </c>
      <c r="G220" s="19">
        <v>2000</v>
      </c>
      <c r="H220" s="28">
        <f t="shared" si="15"/>
        <v>200</v>
      </c>
    </row>
    <row r="221" spans="1:8" ht="15.05" customHeight="1">
      <c r="A221" s="57"/>
      <c r="B221" s="17">
        <v>4210</v>
      </c>
      <c r="C221" s="18" t="s">
        <v>30</v>
      </c>
      <c r="D221" s="19">
        <v>5153.66</v>
      </c>
      <c r="E221" s="19">
        <v>6000</v>
      </c>
      <c r="F221" s="19">
        <v>6000</v>
      </c>
      <c r="G221" s="19">
        <v>6000</v>
      </c>
      <c r="H221" s="28">
        <f t="shared" si="15"/>
        <v>100</v>
      </c>
    </row>
    <row r="222" spans="1:8" ht="15.05" customHeight="1">
      <c r="A222" s="57"/>
      <c r="B222" s="49">
        <v>4270</v>
      </c>
      <c r="C222" s="18" t="s">
        <v>43</v>
      </c>
      <c r="D222" s="19">
        <v>2847.11</v>
      </c>
      <c r="E222" s="19">
        <v>4000</v>
      </c>
      <c r="F222" s="19">
        <v>4000</v>
      </c>
      <c r="G222" s="19">
        <v>4000</v>
      </c>
      <c r="H222" s="28">
        <f t="shared" si="15"/>
        <v>100</v>
      </c>
    </row>
    <row r="223" spans="1:8" ht="15.05" customHeight="1">
      <c r="A223" s="57"/>
      <c r="B223" s="17">
        <v>4300</v>
      </c>
      <c r="C223" s="18" t="s">
        <v>17</v>
      </c>
      <c r="D223" s="19">
        <v>28229.02</v>
      </c>
      <c r="E223" s="19">
        <v>40000</v>
      </c>
      <c r="F223" s="19">
        <v>40000</v>
      </c>
      <c r="G223" s="19">
        <v>35000</v>
      </c>
      <c r="H223" s="28">
        <f t="shared" si="15"/>
        <v>87.5</v>
      </c>
    </row>
    <row r="224" spans="1:8" ht="15.05" customHeight="1" thickBot="1">
      <c r="A224" s="73"/>
      <c r="B224" s="74">
        <v>4430</v>
      </c>
      <c r="C224" s="58" t="s">
        <v>49</v>
      </c>
      <c r="D224" s="19">
        <v>55814.720000000001</v>
      </c>
      <c r="E224" s="19">
        <v>55000</v>
      </c>
      <c r="F224" s="19">
        <v>60000</v>
      </c>
      <c r="G224" s="19">
        <v>55000</v>
      </c>
      <c r="H224" s="28">
        <f t="shared" si="15"/>
        <v>100</v>
      </c>
    </row>
    <row r="225" spans="1:8" ht="18" customHeight="1" thickTop="1" thickBot="1">
      <c r="A225" s="158" t="s">
        <v>120</v>
      </c>
      <c r="B225" s="132"/>
      <c r="C225" s="133"/>
      <c r="D225" s="21">
        <f>SUM(D219:D224)</f>
        <v>92744.510000000009</v>
      </c>
      <c r="E225" s="21">
        <f>SUM(E219:E224)</f>
        <v>109000</v>
      </c>
      <c r="F225" s="52">
        <f>SUM(F219:F224)</f>
        <v>113000</v>
      </c>
      <c r="G225" s="75">
        <f>SUM(G219:G224)</f>
        <v>103000</v>
      </c>
      <c r="H225" s="48">
        <f t="shared" si="15"/>
        <v>94.495412844036693</v>
      </c>
    </row>
    <row r="226" spans="1:8" ht="20.95" customHeight="1" thickTop="1" thickBot="1">
      <c r="A226" s="148" t="s">
        <v>121</v>
      </c>
      <c r="B226" s="149"/>
      <c r="C226" s="149"/>
      <c r="D226" s="21">
        <f>SUM(D154+D164+D197+D205+D217+D225)</f>
        <v>4172473.71</v>
      </c>
      <c r="E226" s="21">
        <f>SUM(E154+E164+E197+E205+E217+E225)</f>
        <v>4634950.26</v>
      </c>
      <c r="F226" s="21">
        <f>SUM(F154+F164+F197+F205+F217+F225)</f>
        <v>4579599.4400000004</v>
      </c>
      <c r="G226" s="21">
        <f>SUM(G154+G164+G197+G205+G217+G225)</f>
        <v>4529783.2200000007</v>
      </c>
      <c r="H226" s="48">
        <f t="shared" si="15"/>
        <v>97.730999598688271</v>
      </c>
    </row>
    <row r="227" spans="1:8" ht="26.2" customHeight="1" thickTop="1" thickBot="1">
      <c r="A227" s="136" t="s">
        <v>122</v>
      </c>
      <c r="B227" s="137"/>
      <c r="C227" s="137"/>
      <c r="D227" s="137"/>
      <c r="E227" s="137"/>
      <c r="F227" s="137"/>
      <c r="G227" s="137"/>
      <c r="H227" s="138"/>
    </row>
    <row r="228" spans="1:8" ht="24.4" customHeight="1" thickTop="1">
      <c r="A228" s="126" t="s">
        <v>123</v>
      </c>
      <c r="B228" s="129" t="s">
        <v>124</v>
      </c>
      <c r="C228" s="130"/>
      <c r="D228" s="130"/>
      <c r="E228" s="130"/>
      <c r="F228" s="130"/>
      <c r="G228" s="130"/>
      <c r="H228" s="131"/>
    </row>
    <row r="229" spans="1:8" ht="15.05" customHeight="1">
      <c r="A229" s="30"/>
      <c r="B229" s="17">
        <v>4170</v>
      </c>
      <c r="C229" s="18" t="s">
        <v>41</v>
      </c>
      <c r="D229" s="19">
        <v>1400</v>
      </c>
      <c r="E229" s="19">
        <v>0</v>
      </c>
      <c r="F229" s="19">
        <v>2000</v>
      </c>
      <c r="G229" s="19">
        <v>2000</v>
      </c>
      <c r="H229" s="28">
        <v>100</v>
      </c>
    </row>
    <row r="230" spans="1:8" ht="15.05" customHeight="1">
      <c r="A230" s="113"/>
      <c r="B230" s="17">
        <v>4210</v>
      </c>
      <c r="C230" s="18" t="s">
        <v>30</v>
      </c>
      <c r="D230" s="19">
        <v>113.36</v>
      </c>
      <c r="E230" s="19">
        <v>2000</v>
      </c>
      <c r="F230" s="19">
        <v>2000</v>
      </c>
      <c r="G230" s="19">
        <v>2000</v>
      </c>
      <c r="H230" s="28">
        <f>SUM(G230/E230*100)</f>
        <v>100</v>
      </c>
    </row>
    <row r="231" spans="1:8" ht="15.05" customHeight="1" thickBot="1">
      <c r="A231" s="113"/>
      <c r="B231" s="49">
        <v>4300</v>
      </c>
      <c r="C231" s="58" t="s">
        <v>17</v>
      </c>
      <c r="D231" s="19">
        <v>2486.64</v>
      </c>
      <c r="E231" s="19">
        <v>2000</v>
      </c>
      <c r="F231" s="19">
        <v>0</v>
      </c>
      <c r="G231" s="19">
        <v>0</v>
      </c>
      <c r="H231" s="28">
        <f>SUM(G231/E231*100)</f>
        <v>0</v>
      </c>
    </row>
    <row r="232" spans="1:8" ht="18" customHeight="1" thickTop="1" thickBot="1">
      <c r="A232" s="157" t="s">
        <v>125</v>
      </c>
      <c r="B232" s="157"/>
      <c r="C232" s="157"/>
      <c r="D232" s="21">
        <f>SUM(D229:D231)</f>
        <v>4000</v>
      </c>
      <c r="E232" s="21">
        <f>SUM(E229:E231)</f>
        <v>4000</v>
      </c>
      <c r="F232" s="21">
        <f>SUM(F229:F231)</f>
        <v>4000</v>
      </c>
      <c r="G232" s="21">
        <f>SUM(G229:G231)</f>
        <v>4000</v>
      </c>
      <c r="H232" s="48">
        <f>SUM(G232/E232*100)</f>
        <v>100</v>
      </c>
    </row>
    <row r="233" spans="1:8" ht="21.8" customHeight="1" thickTop="1" thickBot="1">
      <c r="A233" s="157" t="s">
        <v>126</v>
      </c>
      <c r="B233" s="157"/>
      <c r="C233" s="157"/>
      <c r="D233" s="21">
        <f>SUM(D232)</f>
        <v>4000</v>
      </c>
      <c r="E233" s="21">
        <f>SUM(E232)</f>
        <v>4000</v>
      </c>
      <c r="F233" s="21">
        <f>SUM(F232)</f>
        <v>4000</v>
      </c>
      <c r="G233" s="21">
        <f>SUM(G232)</f>
        <v>4000</v>
      </c>
      <c r="H233" s="48">
        <f>SUM(G233/E233*100)</f>
        <v>100</v>
      </c>
    </row>
    <row r="234" spans="1:8" ht="26.2" customHeight="1" thickTop="1" thickBot="1">
      <c r="A234" s="136" t="s">
        <v>127</v>
      </c>
      <c r="B234" s="137"/>
      <c r="C234" s="137"/>
      <c r="D234" s="137"/>
      <c r="E234" s="137"/>
      <c r="F234" s="137"/>
      <c r="G234" s="137"/>
      <c r="H234" s="138"/>
    </row>
    <row r="235" spans="1:8" ht="24.4" customHeight="1" thickTop="1">
      <c r="A235" s="126" t="s">
        <v>128</v>
      </c>
      <c r="B235" s="129" t="s">
        <v>283</v>
      </c>
      <c r="C235" s="130"/>
      <c r="D235" s="130"/>
      <c r="E235" s="130"/>
      <c r="F235" s="130"/>
      <c r="G235" s="130"/>
      <c r="H235" s="131"/>
    </row>
    <row r="236" spans="1:8" ht="15.05" customHeight="1">
      <c r="A236" s="126"/>
      <c r="B236" s="70">
        <v>3020</v>
      </c>
      <c r="C236" s="33" t="s">
        <v>36</v>
      </c>
      <c r="D236" s="19">
        <v>80</v>
      </c>
      <c r="E236" s="19">
        <v>200</v>
      </c>
      <c r="F236" s="19">
        <v>200</v>
      </c>
      <c r="G236" s="19">
        <v>200</v>
      </c>
      <c r="H236" s="28">
        <f>SUM(G236/E236*100)</f>
        <v>100</v>
      </c>
    </row>
    <row r="237" spans="1:8" ht="23.6">
      <c r="A237" s="126"/>
      <c r="B237" s="70">
        <v>3070</v>
      </c>
      <c r="C237" s="76" t="s">
        <v>129</v>
      </c>
      <c r="D237" s="19">
        <v>156531.20000000001</v>
      </c>
      <c r="E237" s="19">
        <v>164691</v>
      </c>
      <c r="F237" s="19">
        <v>148811</v>
      </c>
      <c r="G237" s="19">
        <v>148811</v>
      </c>
      <c r="H237" s="28">
        <f t="shared" ref="H237:H262" si="16">SUM(G237/E237*100)</f>
        <v>90.357700177908924</v>
      </c>
    </row>
    <row r="238" spans="1:8" ht="15.05" customHeight="1">
      <c r="A238" s="126"/>
      <c r="B238" s="17">
        <v>4020</v>
      </c>
      <c r="C238" s="18" t="s">
        <v>130</v>
      </c>
      <c r="D238" s="19">
        <v>68777.25</v>
      </c>
      <c r="E238" s="19">
        <v>67805</v>
      </c>
      <c r="F238" s="19">
        <v>65285</v>
      </c>
      <c r="G238" s="19">
        <v>65285</v>
      </c>
      <c r="H238" s="28">
        <f t="shared" si="16"/>
        <v>96.283459921834663</v>
      </c>
    </row>
    <row r="239" spans="1:8" ht="15.05" customHeight="1">
      <c r="A239" s="126"/>
      <c r="B239" s="17">
        <v>4040</v>
      </c>
      <c r="C239" s="18" t="s">
        <v>73</v>
      </c>
      <c r="D239" s="19">
        <v>4701.28</v>
      </c>
      <c r="E239" s="19">
        <v>5421.07</v>
      </c>
      <c r="F239" s="19">
        <v>5253</v>
      </c>
      <c r="G239" s="19">
        <v>5253</v>
      </c>
      <c r="H239" s="28">
        <f t="shared" si="16"/>
        <v>96.89968954468398</v>
      </c>
    </row>
    <row r="240" spans="1:8" ht="24.4" customHeight="1">
      <c r="A240" s="126"/>
      <c r="B240" s="17">
        <v>4050</v>
      </c>
      <c r="C240" s="18" t="s">
        <v>131</v>
      </c>
      <c r="D240" s="19">
        <v>2014312.59</v>
      </c>
      <c r="E240" s="19">
        <v>2221547.4900000002</v>
      </c>
      <c r="F240" s="19">
        <v>2229491</v>
      </c>
      <c r="G240" s="19">
        <v>2229491</v>
      </c>
      <c r="H240" s="28">
        <f t="shared" si="16"/>
        <v>100.357566517743</v>
      </c>
    </row>
    <row r="241" spans="1:8" ht="24.4" customHeight="1">
      <c r="A241" s="126"/>
      <c r="B241" s="17">
        <v>4060</v>
      </c>
      <c r="C241" s="18" t="s">
        <v>132</v>
      </c>
      <c r="D241" s="19">
        <v>527298.81999999995</v>
      </c>
      <c r="E241" s="19">
        <v>156061.18</v>
      </c>
      <c r="F241" s="19">
        <v>101765</v>
      </c>
      <c r="G241" s="19">
        <v>101765</v>
      </c>
      <c r="H241" s="28">
        <f t="shared" si="16"/>
        <v>65.208400961725403</v>
      </c>
    </row>
    <row r="242" spans="1:8" ht="24.4" customHeight="1">
      <c r="A242" s="126"/>
      <c r="B242" s="17">
        <v>4070</v>
      </c>
      <c r="C242" s="18" t="s">
        <v>133</v>
      </c>
      <c r="D242" s="19">
        <v>175277.57</v>
      </c>
      <c r="E242" s="19">
        <v>157081.37</v>
      </c>
      <c r="F242" s="19">
        <v>185697</v>
      </c>
      <c r="G242" s="19">
        <v>185697</v>
      </c>
      <c r="H242" s="28">
        <f t="shared" si="16"/>
        <v>118.21707437361924</v>
      </c>
    </row>
    <row r="243" spans="1:8" ht="15.05" customHeight="1">
      <c r="A243" s="126"/>
      <c r="B243" s="17">
        <v>4110</v>
      </c>
      <c r="C243" s="18" t="s">
        <v>39</v>
      </c>
      <c r="D243" s="19">
        <v>13365.66</v>
      </c>
      <c r="E243" s="19">
        <v>13319.82</v>
      </c>
      <c r="F243" s="19">
        <v>11581</v>
      </c>
      <c r="G243" s="19">
        <v>11581</v>
      </c>
      <c r="H243" s="28">
        <f t="shared" si="16"/>
        <v>86.945619385246957</v>
      </c>
    </row>
    <row r="244" spans="1:8" ht="15.05" customHeight="1">
      <c r="A244" s="126"/>
      <c r="B244" s="17">
        <v>4120</v>
      </c>
      <c r="C244" s="18" t="s">
        <v>40</v>
      </c>
      <c r="D244" s="19">
        <v>1800.2</v>
      </c>
      <c r="E244" s="19">
        <v>1794.04</v>
      </c>
      <c r="F244" s="19">
        <v>1729</v>
      </c>
      <c r="G244" s="19">
        <v>1729</v>
      </c>
      <c r="H244" s="28">
        <f t="shared" si="16"/>
        <v>96.374662772290478</v>
      </c>
    </row>
    <row r="245" spans="1:8" ht="15.05" customHeight="1">
      <c r="A245" s="126"/>
      <c r="B245" s="17">
        <v>4170</v>
      </c>
      <c r="C245" s="18" t="s">
        <v>41</v>
      </c>
      <c r="D245" s="19">
        <v>4800</v>
      </c>
      <c r="E245" s="19">
        <v>11700</v>
      </c>
      <c r="F245" s="19">
        <v>5000</v>
      </c>
      <c r="G245" s="19">
        <v>5000</v>
      </c>
      <c r="H245" s="28">
        <f t="shared" si="16"/>
        <v>42.735042735042732</v>
      </c>
    </row>
    <row r="246" spans="1:8" ht="23.6">
      <c r="A246" s="155"/>
      <c r="B246" s="17">
        <v>4180</v>
      </c>
      <c r="C246" s="18" t="s">
        <v>134</v>
      </c>
      <c r="D246" s="24">
        <v>75870.3</v>
      </c>
      <c r="E246" s="38">
        <v>83084</v>
      </c>
      <c r="F246" s="38">
        <v>105000</v>
      </c>
      <c r="G246" s="38">
        <v>105000</v>
      </c>
      <c r="H246" s="28">
        <f t="shared" si="16"/>
        <v>126.37812334504839</v>
      </c>
    </row>
    <row r="247" spans="1:8" ht="15.05" customHeight="1">
      <c r="A247" s="155"/>
      <c r="B247" s="36">
        <v>4210</v>
      </c>
      <c r="C247" s="37" t="s">
        <v>30</v>
      </c>
      <c r="D247" s="71">
        <v>126210.24000000001</v>
      </c>
      <c r="E247" s="71">
        <v>69300.88</v>
      </c>
      <c r="F247" s="71">
        <v>42053</v>
      </c>
      <c r="G247" s="71">
        <v>42053</v>
      </c>
      <c r="H247" s="28">
        <f t="shared" si="16"/>
        <v>60.681769120392119</v>
      </c>
    </row>
    <row r="248" spans="1:8" ht="15.05" customHeight="1">
      <c r="A248" s="126"/>
      <c r="B248" s="17">
        <v>4220</v>
      </c>
      <c r="C248" s="18" t="s">
        <v>135</v>
      </c>
      <c r="D248" s="19">
        <v>479.7</v>
      </c>
      <c r="E248" s="19">
        <v>600</v>
      </c>
      <c r="F248" s="19">
        <v>0</v>
      </c>
      <c r="G248" s="19">
        <v>0</v>
      </c>
      <c r="H248" s="28">
        <f t="shared" si="16"/>
        <v>0</v>
      </c>
    </row>
    <row r="249" spans="1:8" ht="23.6">
      <c r="A249" s="155"/>
      <c r="B249" s="17">
        <v>4230</v>
      </c>
      <c r="C249" s="18" t="s">
        <v>136</v>
      </c>
      <c r="D249" s="19">
        <v>436.35</v>
      </c>
      <c r="E249" s="19">
        <v>1000</v>
      </c>
      <c r="F249" s="19">
        <v>1000</v>
      </c>
      <c r="G249" s="19">
        <v>1000</v>
      </c>
      <c r="H249" s="28">
        <f t="shared" si="16"/>
        <v>100</v>
      </c>
    </row>
    <row r="250" spans="1:8" ht="15.05" customHeight="1">
      <c r="A250" s="155"/>
      <c r="B250" s="17">
        <v>4250</v>
      </c>
      <c r="C250" s="18" t="s">
        <v>137</v>
      </c>
      <c r="D250" s="24">
        <v>20903.38</v>
      </c>
      <c r="E250" s="38">
        <v>5000</v>
      </c>
      <c r="F250" s="38">
        <v>2000</v>
      </c>
      <c r="G250" s="38">
        <v>2000</v>
      </c>
      <c r="H250" s="28">
        <f t="shared" si="16"/>
        <v>40</v>
      </c>
    </row>
    <row r="251" spans="1:8" ht="15.05" customHeight="1">
      <c r="A251" s="155"/>
      <c r="B251" s="36">
        <v>4260</v>
      </c>
      <c r="C251" s="37" t="s">
        <v>42</v>
      </c>
      <c r="D251" s="71">
        <v>69628.88</v>
      </c>
      <c r="E251" s="71">
        <v>70000</v>
      </c>
      <c r="F251" s="71">
        <v>64747</v>
      </c>
      <c r="G251" s="71">
        <v>64747</v>
      </c>
      <c r="H251" s="28">
        <f t="shared" si="16"/>
        <v>92.495714285714286</v>
      </c>
    </row>
    <row r="252" spans="1:8" ht="15.05" customHeight="1">
      <c r="A252" s="155"/>
      <c r="B252" s="17">
        <v>4270</v>
      </c>
      <c r="C252" s="18" t="s">
        <v>43</v>
      </c>
      <c r="D252" s="19">
        <v>29835.61</v>
      </c>
      <c r="E252" s="19">
        <v>10538</v>
      </c>
      <c r="F252" s="19">
        <v>10000</v>
      </c>
      <c r="G252" s="19">
        <v>10000</v>
      </c>
      <c r="H252" s="28">
        <f t="shared" si="16"/>
        <v>94.894666919719114</v>
      </c>
    </row>
    <row r="253" spans="1:8" ht="15.05" customHeight="1">
      <c r="A253" s="126"/>
      <c r="B253" s="17">
        <v>4280</v>
      </c>
      <c r="C253" s="18" t="s">
        <v>44</v>
      </c>
      <c r="D253" s="19">
        <v>19412.98</v>
      </c>
      <c r="E253" s="19">
        <v>14000</v>
      </c>
      <c r="F253" s="19">
        <v>12000</v>
      </c>
      <c r="G253" s="19">
        <v>12000</v>
      </c>
      <c r="H253" s="28">
        <f t="shared" si="16"/>
        <v>85.714285714285708</v>
      </c>
    </row>
    <row r="254" spans="1:8" ht="15.05" customHeight="1">
      <c r="A254" s="126"/>
      <c r="B254" s="17">
        <v>4300</v>
      </c>
      <c r="C254" s="18" t="s">
        <v>17</v>
      </c>
      <c r="D254" s="19">
        <v>38275.08</v>
      </c>
      <c r="E254" s="19">
        <v>48000</v>
      </c>
      <c r="F254" s="19">
        <v>13100</v>
      </c>
      <c r="G254" s="19">
        <v>13100</v>
      </c>
      <c r="H254" s="28">
        <f t="shared" si="16"/>
        <v>27.291666666666664</v>
      </c>
    </row>
    <row r="255" spans="1:8" ht="15.05" customHeight="1">
      <c r="A255" s="126"/>
      <c r="B255" s="17">
        <v>4350</v>
      </c>
      <c r="C255" s="18" t="s">
        <v>45</v>
      </c>
      <c r="D255" s="19">
        <v>1313.64</v>
      </c>
      <c r="E255" s="19">
        <v>1470</v>
      </c>
      <c r="F255" s="19">
        <v>1500</v>
      </c>
      <c r="G255" s="19">
        <v>1500</v>
      </c>
      <c r="H255" s="28">
        <f t="shared" si="16"/>
        <v>102.04081632653062</v>
      </c>
    </row>
    <row r="256" spans="1:8" ht="23.6">
      <c r="A256" s="126"/>
      <c r="B256" s="17">
        <v>4360</v>
      </c>
      <c r="C256" s="18" t="s">
        <v>46</v>
      </c>
      <c r="D256" s="19">
        <v>4358.2</v>
      </c>
      <c r="E256" s="19">
        <v>6000</v>
      </c>
      <c r="F256" s="19">
        <v>6000</v>
      </c>
      <c r="G256" s="19">
        <v>6000</v>
      </c>
      <c r="H256" s="28">
        <f t="shared" si="16"/>
        <v>100</v>
      </c>
    </row>
    <row r="257" spans="1:8" ht="23.6">
      <c r="A257" s="126"/>
      <c r="B257" s="17">
        <v>4370</v>
      </c>
      <c r="C257" s="18" t="s">
        <v>70</v>
      </c>
      <c r="D257" s="19">
        <v>1768.1</v>
      </c>
      <c r="E257" s="19">
        <v>1800</v>
      </c>
      <c r="F257" s="19">
        <v>1800</v>
      </c>
      <c r="G257" s="19">
        <v>1800</v>
      </c>
      <c r="H257" s="28">
        <f t="shared" si="16"/>
        <v>100</v>
      </c>
    </row>
    <row r="258" spans="1:8" ht="15.05" customHeight="1">
      <c r="A258" s="126"/>
      <c r="B258" s="17">
        <v>4410</v>
      </c>
      <c r="C258" s="18" t="s">
        <v>48</v>
      </c>
      <c r="D258" s="19">
        <v>1580.5</v>
      </c>
      <c r="E258" s="19">
        <v>2000</v>
      </c>
      <c r="F258" s="19">
        <v>2000</v>
      </c>
      <c r="G258" s="19">
        <v>2000</v>
      </c>
      <c r="H258" s="28">
        <f t="shared" si="16"/>
        <v>100</v>
      </c>
    </row>
    <row r="259" spans="1:8" ht="15.05" customHeight="1">
      <c r="A259" s="126"/>
      <c r="B259" s="17">
        <v>4430</v>
      </c>
      <c r="C259" s="18" t="s">
        <v>49</v>
      </c>
      <c r="D259" s="19">
        <v>3592.66</v>
      </c>
      <c r="E259" s="19">
        <v>5000</v>
      </c>
      <c r="F259" s="19">
        <v>5000</v>
      </c>
      <c r="G259" s="19">
        <v>5000</v>
      </c>
      <c r="H259" s="28">
        <f t="shared" si="16"/>
        <v>100</v>
      </c>
    </row>
    <row r="260" spans="1:8" ht="15.05" customHeight="1">
      <c r="A260" s="126"/>
      <c r="B260" s="17">
        <v>4440</v>
      </c>
      <c r="C260" s="18" t="s">
        <v>50</v>
      </c>
      <c r="D260" s="19">
        <v>2734.82</v>
      </c>
      <c r="E260" s="19">
        <v>2734.82</v>
      </c>
      <c r="F260" s="19">
        <v>2735</v>
      </c>
      <c r="G260" s="19">
        <v>2735</v>
      </c>
      <c r="H260" s="28">
        <f t="shared" si="16"/>
        <v>100.00658178600419</v>
      </c>
    </row>
    <row r="261" spans="1:8" ht="15.05" customHeight="1">
      <c r="A261" s="126"/>
      <c r="B261" s="49">
        <v>4480</v>
      </c>
      <c r="C261" s="58" t="s">
        <v>51</v>
      </c>
      <c r="D261" s="19">
        <v>8514</v>
      </c>
      <c r="E261" s="19">
        <v>9000</v>
      </c>
      <c r="F261" s="19">
        <v>9000</v>
      </c>
      <c r="G261" s="19">
        <v>9000</v>
      </c>
      <c r="H261" s="28">
        <f t="shared" si="16"/>
        <v>100</v>
      </c>
    </row>
    <row r="262" spans="1:8" ht="15.05" customHeight="1">
      <c r="A262" s="126"/>
      <c r="B262" s="17">
        <v>4510</v>
      </c>
      <c r="C262" s="18" t="s">
        <v>108</v>
      </c>
      <c r="D262" s="19">
        <v>848.72</v>
      </c>
      <c r="E262" s="19">
        <v>2252.33</v>
      </c>
      <c r="F262" s="19">
        <v>2253</v>
      </c>
      <c r="G262" s="19">
        <v>2253</v>
      </c>
      <c r="H262" s="28">
        <f t="shared" si="16"/>
        <v>100.02974697313449</v>
      </c>
    </row>
    <row r="263" spans="1:8" ht="15.05" customHeight="1" thickBot="1">
      <c r="A263" s="30"/>
      <c r="B263" s="17">
        <v>6060</v>
      </c>
      <c r="C263" s="18" t="s">
        <v>55</v>
      </c>
      <c r="D263" s="19">
        <v>115000</v>
      </c>
      <c r="E263" s="19">
        <v>0</v>
      </c>
      <c r="F263" s="19">
        <v>0</v>
      </c>
      <c r="G263" s="19">
        <v>0</v>
      </c>
      <c r="H263" s="28">
        <v>0</v>
      </c>
    </row>
    <row r="264" spans="1:8" ht="18" customHeight="1" thickTop="1" thickBot="1">
      <c r="A264" s="133" t="s">
        <v>138</v>
      </c>
      <c r="B264" s="134"/>
      <c r="C264" s="135"/>
      <c r="D264" s="21">
        <f>SUM(D236:D263)</f>
        <v>3487707.7300000009</v>
      </c>
      <c r="E264" s="21">
        <f>SUM(E236:E263)</f>
        <v>3131401</v>
      </c>
      <c r="F264" s="21">
        <f>SUM(F236:F263)</f>
        <v>3035000</v>
      </c>
      <c r="G264" s="21">
        <f>SUM(G236:G263)</f>
        <v>3035000</v>
      </c>
      <c r="H264" s="48">
        <f>SUM(G264/E264*100)</f>
        <v>96.921473806772113</v>
      </c>
    </row>
    <row r="265" spans="1:8" ht="24.4" customHeight="1" thickTop="1">
      <c r="A265" s="126" t="s">
        <v>139</v>
      </c>
      <c r="B265" s="129" t="s">
        <v>140</v>
      </c>
      <c r="C265" s="130"/>
      <c r="D265" s="130"/>
      <c r="E265" s="130"/>
      <c r="F265" s="130"/>
      <c r="G265" s="130"/>
      <c r="H265" s="131"/>
    </row>
    <row r="266" spans="1:8" ht="15.05" customHeight="1">
      <c r="A266" s="126"/>
      <c r="B266" s="17">
        <v>4210</v>
      </c>
      <c r="C266" s="18" t="s">
        <v>30</v>
      </c>
      <c r="D266" s="19">
        <v>1569.63</v>
      </c>
      <c r="E266" s="19">
        <v>3800</v>
      </c>
      <c r="F266" s="19">
        <v>11000</v>
      </c>
      <c r="G266" s="51">
        <v>3500</v>
      </c>
      <c r="H266" s="28">
        <f>SUM(G266/E266*100)</f>
        <v>92.10526315789474</v>
      </c>
    </row>
    <row r="267" spans="1:8" ht="15.05" customHeight="1">
      <c r="A267" s="126"/>
      <c r="B267" s="17">
        <v>4260</v>
      </c>
      <c r="C267" s="37" t="s">
        <v>42</v>
      </c>
      <c r="D267" s="19">
        <v>4031.2</v>
      </c>
      <c r="E267" s="19">
        <v>4600</v>
      </c>
      <c r="F267" s="19">
        <v>6000</v>
      </c>
      <c r="G267" s="51">
        <v>5000</v>
      </c>
      <c r="H267" s="28">
        <f t="shared" ref="H267:H272" si="17">SUM(G267/E267*100)</f>
        <v>108.69565217391303</v>
      </c>
    </row>
    <row r="268" spans="1:8" ht="15.05" customHeight="1">
      <c r="A268" s="126"/>
      <c r="B268" s="17">
        <v>4270</v>
      </c>
      <c r="C268" s="18" t="s">
        <v>43</v>
      </c>
      <c r="D268" s="19">
        <v>150</v>
      </c>
      <c r="E268" s="19">
        <v>500</v>
      </c>
      <c r="F268" s="19">
        <v>5000</v>
      </c>
      <c r="G268" s="51">
        <v>500</v>
      </c>
      <c r="H268" s="28">
        <f t="shared" si="17"/>
        <v>100</v>
      </c>
    </row>
    <row r="269" spans="1:8" ht="15.05" customHeight="1">
      <c r="A269" s="30"/>
      <c r="B269" s="17">
        <v>4300</v>
      </c>
      <c r="C269" s="18" t="s">
        <v>17</v>
      </c>
      <c r="D269" s="24">
        <v>4981.3999999999996</v>
      </c>
      <c r="E269" s="38">
        <v>5700</v>
      </c>
      <c r="F269" s="38">
        <v>6000</v>
      </c>
      <c r="G269" s="24">
        <v>5500</v>
      </c>
      <c r="H269" s="28">
        <f t="shared" si="17"/>
        <v>96.491228070175438</v>
      </c>
    </row>
    <row r="270" spans="1:8" ht="15.05" customHeight="1">
      <c r="A270" s="30"/>
      <c r="B270" s="17">
        <v>4410</v>
      </c>
      <c r="C270" s="18" t="s">
        <v>48</v>
      </c>
      <c r="D270" s="19">
        <v>800</v>
      </c>
      <c r="E270" s="19">
        <v>800</v>
      </c>
      <c r="F270" s="19">
        <v>1000</v>
      </c>
      <c r="G270" s="51">
        <v>1000</v>
      </c>
      <c r="H270" s="28">
        <f t="shared" si="17"/>
        <v>125</v>
      </c>
    </row>
    <row r="271" spans="1:8" ht="15.05" customHeight="1">
      <c r="A271" s="30"/>
      <c r="B271" s="17">
        <v>4480</v>
      </c>
      <c r="C271" s="18" t="s">
        <v>51</v>
      </c>
      <c r="D271" s="19">
        <v>0</v>
      </c>
      <c r="E271" s="19">
        <v>500</v>
      </c>
      <c r="F271" s="19">
        <v>500</v>
      </c>
      <c r="G271" s="51">
        <v>500</v>
      </c>
      <c r="H271" s="28">
        <f t="shared" si="17"/>
        <v>100</v>
      </c>
    </row>
    <row r="272" spans="1:8" ht="24.25" thickBot="1">
      <c r="A272" s="30"/>
      <c r="B272" s="17">
        <v>4700</v>
      </c>
      <c r="C272" s="37" t="s">
        <v>53</v>
      </c>
      <c r="D272" s="19">
        <v>350</v>
      </c>
      <c r="E272" s="19">
        <v>500</v>
      </c>
      <c r="F272" s="19">
        <v>0</v>
      </c>
      <c r="G272" s="51">
        <v>0</v>
      </c>
      <c r="H272" s="28">
        <f t="shared" si="17"/>
        <v>0</v>
      </c>
    </row>
    <row r="273" spans="1:8" ht="18" customHeight="1" thickTop="1" thickBot="1">
      <c r="A273" s="132" t="s">
        <v>141</v>
      </c>
      <c r="B273" s="132"/>
      <c r="C273" s="132"/>
      <c r="D273" s="21">
        <f>SUM(D266:D272)</f>
        <v>11882.23</v>
      </c>
      <c r="E273" s="21">
        <f>SUM(E266:E272)</f>
        <v>16400</v>
      </c>
      <c r="F273" s="21">
        <f>SUM(F266:F272)</f>
        <v>29500</v>
      </c>
      <c r="G273" s="21">
        <f>SUM(G266:G272)</f>
        <v>16000</v>
      </c>
      <c r="H273" s="48">
        <f>SUM(G273/E273*100)</f>
        <v>97.560975609756099</v>
      </c>
    </row>
    <row r="274" spans="1:8" ht="24.4" customHeight="1" thickTop="1">
      <c r="A274" s="15" t="s">
        <v>142</v>
      </c>
      <c r="B274" s="129" t="s">
        <v>29</v>
      </c>
      <c r="C274" s="130"/>
      <c r="D274" s="130"/>
      <c r="E274" s="130"/>
      <c r="F274" s="130"/>
      <c r="G274" s="130"/>
      <c r="H274" s="131"/>
    </row>
    <row r="275" spans="1:8" ht="15.05" customHeight="1" thickBot="1">
      <c r="A275" s="126"/>
      <c r="B275" s="17">
        <v>4210</v>
      </c>
      <c r="C275" s="18" t="s">
        <v>30</v>
      </c>
      <c r="D275" s="19">
        <v>0</v>
      </c>
      <c r="E275" s="19">
        <v>570</v>
      </c>
      <c r="F275" s="19">
        <v>0</v>
      </c>
      <c r="G275" s="51">
        <v>0</v>
      </c>
      <c r="H275" s="28">
        <f t="shared" ref="H275:H276" si="18">SUM(G275/E275*100)</f>
        <v>0</v>
      </c>
    </row>
    <row r="276" spans="1:8" ht="18" customHeight="1" thickTop="1" thickBot="1">
      <c r="A276" s="132" t="s">
        <v>143</v>
      </c>
      <c r="B276" s="132"/>
      <c r="C276" s="133"/>
      <c r="D276" s="21">
        <f>SUM(D275:D275)</f>
        <v>0</v>
      </c>
      <c r="E276" s="21">
        <f>SUM(E275:E275)</f>
        <v>570</v>
      </c>
      <c r="F276" s="21">
        <f>SUM(F275:F275)</f>
        <v>0</v>
      </c>
      <c r="G276" s="21">
        <f>SUM(G275:G275)</f>
        <v>0</v>
      </c>
      <c r="H276" s="48">
        <f t="shared" si="18"/>
        <v>0</v>
      </c>
    </row>
    <row r="277" spans="1:8" ht="21.8" customHeight="1" thickTop="1" thickBot="1">
      <c r="A277" s="133" t="s">
        <v>144</v>
      </c>
      <c r="B277" s="134"/>
      <c r="C277" s="134"/>
      <c r="D277" s="21">
        <f>SUM(D264+D273+D276)</f>
        <v>3499589.9600000009</v>
      </c>
      <c r="E277" s="21">
        <f>SUM(E264+E273+E276)</f>
        <v>3148371</v>
      </c>
      <c r="F277" s="21">
        <f>SUM(F264+F273+F276)</f>
        <v>3064500</v>
      </c>
      <c r="G277" s="21">
        <f>SUM(G264+G273+G276)</f>
        <v>3051000</v>
      </c>
      <c r="H277" s="48">
        <f>SUM(G277/E277*100)</f>
        <v>96.907257753295269</v>
      </c>
    </row>
    <row r="278" spans="1:8" ht="24.9" customHeight="1" thickTop="1" thickBot="1">
      <c r="A278" s="136" t="s">
        <v>145</v>
      </c>
      <c r="B278" s="137"/>
      <c r="C278" s="137"/>
      <c r="D278" s="137"/>
      <c r="E278" s="137"/>
      <c r="F278" s="137"/>
      <c r="G278" s="137"/>
      <c r="H278" s="138"/>
    </row>
    <row r="279" spans="1:8" ht="24.4" customHeight="1" thickTop="1">
      <c r="A279" s="15" t="s">
        <v>146</v>
      </c>
      <c r="B279" s="129" t="s">
        <v>147</v>
      </c>
      <c r="C279" s="130"/>
      <c r="D279" s="130"/>
      <c r="E279" s="130"/>
      <c r="F279" s="130"/>
      <c r="G279" s="130"/>
      <c r="H279" s="162"/>
    </row>
    <row r="280" spans="1:8" ht="23.6">
      <c r="A280" s="126"/>
      <c r="B280" s="17">
        <v>8010</v>
      </c>
      <c r="C280" s="18" t="s">
        <v>148</v>
      </c>
      <c r="D280" s="19">
        <v>0</v>
      </c>
      <c r="E280" s="19">
        <v>15000</v>
      </c>
      <c r="F280" s="19">
        <v>10000</v>
      </c>
      <c r="G280" s="19">
        <v>10000</v>
      </c>
      <c r="H280" s="28">
        <f>SUM(G280/E280*100)</f>
        <v>66.666666666666657</v>
      </c>
    </row>
    <row r="281" spans="1:8" ht="24.25" thickBot="1">
      <c r="A281" s="30"/>
      <c r="B281" s="17">
        <v>8110</v>
      </c>
      <c r="C281" s="18" t="s">
        <v>275</v>
      </c>
      <c r="D281" s="19">
        <v>1830553.04</v>
      </c>
      <c r="E281" s="19">
        <v>1429726.79</v>
      </c>
      <c r="F281" s="19">
        <v>1300000</v>
      </c>
      <c r="G281" s="19">
        <v>1300000</v>
      </c>
      <c r="H281" s="47">
        <f>SUM(G281/E281*100)</f>
        <v>90.926462950309556</v>
      </c>
    </row>
    <row r="282" spans="1:8" ht="18" customHeight="1" thickTop="1" thickBot="1">
      <c r="A282" s="133" t="s">
        <v>149</v>
      </c>
      <c r="B282" s="134"/>
      <c r="C282" s="135"/>
      <c r="D282" s="52">
        <f>SUM(D280:D281)</f>
        <v>1830553.04</v>
      </c>
      <c r="E282" s="52">
        <f>SUM(E280:E281)</f>
        <v>1444726.79</v>
      </c>
      <c r="F282" s="52">
        <f>SUM(F280:F281)</f>
        <v>1310000</v>
      </c>
      <c r="G282" s="52">
        <f>SUM(G280:G281)</f>
        <v>1310000</v>
      </c>
      <c r="H282" s="48">
        <f>SUM(G282/E282*100)</f>
        <v>90.674583531464791</v>
      </c>
    </row>
    <row r="283" spans="1:8" ht="24.4" customHeight="1" thickTop="1">
      <c r="A283" s="15" t="s">
        <v>150</v>
      </c>
      <c r="B283" s="159" t="s">
        <v>151</v>
      </c>
      <c r="C283" s="160"/>
      <c r="D283" s="160"/>
      <c r="E283" s="160"/>
      <c r="F283" s="160"/>
      <c r="G283" s="160"/>
      <c r="H283" s="161"/>
    </row>
    <row r="284" spans="1:8" ht="15.05" customHeight="1" thickBot="1">
      <c r="A284" s="16"/>
      <c r="B284" s="17">
        <v>8020</v>
      </c>
      <c r="C284" s="18" t="s">
        <v>152</v>
      </c>
      <c r="D284" s="71">
        <v>0</v>
      </c>
      <c r="E284" s="71">
        <v>125000</v>
      </c>
      <c r="F284" s="71">
        <v>375000</v>
      </c>
      <c r="G284" s="25">
        <v>375000</v>
      </c>
      <c r="H284" s="47">
        <f>SUM(G284/E284*100)</f>
        <v>300</v>
      </c>
    </row>
    <row r="285" spans="1:8" ht="18" customHeight="1" thickTop="1" thickBot="1">
      <c r="A285" s="133" t="s">
        <v>153</v>
      </c>
      <c r="B285" s="134"/>
      <c r="C285" s="135"/>
      <c r="D285" s="21">
        <f>SUM(D284)</f>
        <v>0</v>
      </c>
      <c r="E285" s="21">
        <f>SUM(E284)</f>
        <v>125000</v>
      </c>
      <c r="F285" s="21">
        <f>SUM(F284)</f>
        <v>375000</v>
      </c>
      <c r="G285" s="21">
        <f>SUM(G284)</f>
        <v>375000</v>
      </c>
      <c r="H285" s="48">
        <f>SUM(G285/E285*100)</f>
        <v>300</v>
      </c>
    </row>
    <row r="286" spans="1:8" ht="21.8" customHeight="1" thickTop="1" thickBot="1">
      <c r="A286" s="148" t="s">
        <v>154</v>
      </c>
      <c r="B286" s="149"/>
      <c r="C286" s="149"/>
      <c r="D286" s="21">
        <f>SUM(D282+D285)</f>
        <v>1830553.04</v>
      </c>
      <c r="E286" s="21">
        <f>SUM(E282+E285)</f>
        <v>1569726.79</v>
      </c>
      <c r="F286" s="21">
        <f>SUM(F282+F285)</f>
        <v>1685000</v>
      </c>
      <c r="G286" s="21">
        <f>SUM(G282+G285)</f>
        <v>1685000</v>
      </c>
      <c r="H286" s="48">
        <f>SUM(G286/E286*100)</f>
        <v>107.3435205880636</v>
      </c>
    </row>
    <row r="287" spans="1:8" ht="26.2" customHeight="1" thickTop="1" thickBot="1">
      <c r="A287" s="136" t="s">
        <v>155</v>
      </c>
      <c r="B287" s="137"/>
      <c r="C287" s="137"/>
      <c r="D287" s="137"/>
      <c r="E287" s="137"/>
      <c r="F287" s="137"/>
      <c r="G287" s="137"/>
      <c r="H287" s="138"/>
    </row>
    <row r="288" spans="1:8" ht="24.4" customHeight="1" thickTop="1">
      <c r="A288" s="15" t="s">
        <v>156</v>
      </c>
      <c r="B288" s="129" t="s">
        <v>157</v>
      </c>
      <c r="C288" s="130"/>
      <c r="D288" s="130"/>
      <c r="E288" s="130"/>
      <c r="F288" s="130"/>
      <c r="G288" s="130"/>
      <c r="H288" s="131"/>
    </row>
    <row r="289" spans="1:8" ht="15.05" customHeight="1">
      <c r="A289" s="126"/>
      <c r="B289" s="17">
        <v>4580</v>
      </c>
      <c r="C289" s="18" t="s">
        <v>110</v>
      </c>
      <c r="D289" s="19">
        <v>29137.66</v>
      </c>
      <c r="E289" s="19">
        <v>30000</v>
      </c>
      <c r="F289" s="51">
        <v>25000</v>
      </c>
      <c r="G289" s="51">
        <v>25000</v>
      </c>
      <c r="H289" s="47">
        <f>SUM(G289/E289*100)</f>
        <v>83.333333333333343</v>
      </c>
    </row>
    <row r="290" spans="1:8" ht="15.05" customHeight="1">
      <c r="A290" s="77"/>
      <c r="B290" s="17">
        <v>4590</v>
      </c>
      <c r="C290" s="18" t="s">
        <v>80</v>
      </c>
      <c r="D290" s="19">
        <v>243389.74</v>
      </c>
      <c r="E290" s="19">
        <v>212500</v>
      </c>
      <c r="F290" s="24">
        <v>200000</v>
      </c>
      <c r="G290" s="24">
        <v>200000</v>
      </c>
      <c r="H290" s="47">
        <f>SUM(G290/E290*100)</f>
        <v>94.117647058823522</v>
      </c>
    </row>
    <row r="291" spans="1:8" ht="15.05" customHeight="1" thickBot="1">
      <c r="A291" s="30"/>
      <c r="B291" s="17">
        <v>4610</v>
      </c>
      <c r="C291" s="18" t="s">
        <v>274</v>
      </c>
      <c r="D291" s="19">
        <v>55480.25</v>
      </c>
      <c r="E291" s="19">
        <v>50000</v>
      </c>
      <c r="F291" s="25">
        <v>60000</v>
      </c>
      <c r="G291" s="25">
        <v>60000</v>
      </c>
      <c r="H291" s="47">
        <f>SUM(G291/E291*100)</f>
        <v>120</v>
      </c>
    </row>
    <row r="292" spans="1:8" ht="18" customHeight="1" thickTop="1" thickBot="1">
      <c r="A292" s="133" t="s">
        <v>158</v>
      </c>
      <c r="B292" s="134"/>
      <c r="C292" s="135"/>
      <c r="D292" s="52">
        <f>SUM(D289:D291)</f>
        <v>328007.64999999997</v>
      </c>
      <c r="E292" s="52">
        <f>SUM(E289:E291)</f>
        <v>292500</v>
      </c>
      <c r="F292" s="52">
        <f>SUM(F289:F291)</f>
        <v>285000</v>
      </c>
      <c r="G292" s="52">
        <f>SUM(G289:G291)</f>
        <v>285000</v>
      </c>
      <c r="H292" s="48">
        <f>SUM(G292/E292*100)</f>
        <v>97.435897435897431</v>
      </c>
    </row>
    <row r="293" spans="1:8" ht="24.4" customHeight="1" thickTop="1">
      <c r="A293" s="53">
        <v>75818</v>
      </c>
      <c r="B293" s="145" t="s">
        <v>159</v>
      </c>
      <c r="C293" s="146"/>
      <c r="D293" s="146"/>
      <c r="E293" s="146"/>
      <c r="F293" s="146"/>
      <c r="G293" s="146"/>
      <c r="H293" s="147"/>
    </row>
    <row r="294" spans="1:8" ht="14.75" customHeight="1" thickBot="1">
      <c r="A294" s="106"/>
      <c r="B294" s="78">
        <v>4810</v>
      </c>
      <c r="C294" s="79" t="s">
        <v>160</v>
      </c>
      <c r="D294" s="19">
        <v>0</v>
      </c>
      <c r="E294" s="71">
        <v>75000</v>
      </c>
      <c r="F294" s="71">
        <v>125000</v>
      </c>
      <c r="G294" s="25">
        <f>75000+50000</f>
        <v>125000</v>
      </c>
      <c r="H294" s="47">
        <f>SUM(G294/E294*100)</f>
        <v>166.66666666666669</v>
      </c>
    </row>
    <row r="295" spans="1:8" ht="18" customHeight="1" thickTop="1" thickBot="1">
      <c r="A295" s="133" t="s">
        <v>161</v>
      </c>
      <c r="B295" s="134"/>
      <c r="C295" s="135"/>
      <c r="D295" s="52">
        <f>SUM(D294:D294)</f>
        <v>0</v>
      </c>
      <c r="E295" s="21">
        <f>SUM(E294)</f>
        <v>75000</v>
      </c>
      <c r="F295" s="21">
        <f>SUM(F294)</f>
        <v>125000</v>
      </c>
      <c r="G295" s="21">
        <f>SUM(G294)</f>
        <v>125000</v>
      </c>
      <c r="H295" s="48">
        <f>SUM(G295/E295*100)</f>
        <v>166.66666666666669</v>
      </c>
    </row>
    <row r="296" spans="1:8" ht="20.95" customHeight="1" thickTop="1" thickBot="1">
      <c r="A296" s="148" t="s">
        <v>162</v>
      </c>
      <c r="B296" s="149"/>
      <c r="C296" s="149"/>
      <c r="D296" s="21">
        <f>SUM(D292+D295)</f>
        <v>328007.64999999997</v>
      </c>
      <c r="E296" s="21">
        <f>SUM(E292+E295)</f>
        <v>367500</v>
      </c>
      <c r="F296" s="21">
        <f>SUM(F292+F295)</f>
        <v>410000</v>
      </c>
      <c r="G296" s="21">
        <f>SUM(G292+G295)</f>
        <v>410000</v>
      </c>
      <c r="H296" s="48">
        <f>SUM(G296/E296*100)</f>
        <v>111.56462585034012</v>
      </c>
    </row>
    <row r="297" spans="1:8" ht="26.2" customHeight="1" thickTop="1" thickBot="1">
      <c r="A297" s="136" t="s">
        <v>163</v>
      </c>
      <c r="B297" s="137"/>
      <c r="C297" s="137"/>
      <c r="D297" s="137"/>
      <c r="E297" s="137"/>
      <c r="F297" s="137"/>
      <c r="G297" s="137"/>
      <c r="H297" s="138"/>
    </row>
    <row r="298" spans="1:8" ht="24.4" customHeight="1" thickTop="1">
      <c r="A298" s="123">
        <v>80102</v>
      </c>
      <c r="B298" s="129" t="s">
        <v>164</v>
      </c>
      <c r="C298" s="130"/>
      <c r="D298" s="130"/>
      <c r="E298" s="130"/>
      <c r="F298" s="130"/>
      <c r="G298" s="130"/>
      <c r="H298" s="131"/>
    </row>
    <row r="299" spans="1:8" ht="15.05" customHeight="1">
      <c r="A299" s="123"/>
      <c r="B299" s="70">
        <v>3020</v>
      </c>
      <c r="C299" s="33" t="s">
        <v>36</v>
      </c>
      <c r="D299" s="19">
        <v>1980</v>
      </c>
      <c r="E299" s="19">
        <v>4000</v>
      </c>
      <c r="F299" s="19">
        <v>4000</v>
      </c>
      <c r="G299" s="51">
        <v>4000</v>
      </c>
      <c r="H299" s="47">
        <f>SUM(G299/E299*100)</f>
        <v>100</v>
      </c>
    </row>
    <row r="300" spans="1:8" ht="15.05" customHeight="1">
      <c r="A300" s="123"/>
      <c r="B300" s="17">
        <v>4010</v>
      </c>
      <c r="C300" s="18" t="s">
        <v>37</v>
      </c>
      <c r="D300" s="19">
        <v>1237770.68</v>
      </c>
      <c r="E300" s="19">
        <v>1139627.3700000001</v>
      </c>
      <c r="F300" s="19">
        <v>1342543</v>
      </c>
      <c r="G300" s="51">
        <v>1050000</v>
      </c>
      <c r="H300" s="47">
        <f t="shared" ref="H300:H317" si="19">SUM(G300/E300*100)</f>
        <v>92.135379303850868</v>
      </c>
    </row>
    <row r="301" spans="1:8" ht="15.05" customHeight="1">
      <c r="A301" s="123"/>
      <c r="B301" s="17">
        <v>4040</v>
      </c>
      <c r="C301" s="18" t="s">
        <v>73</v>
      </c>
      <c r="D301" s="19">
        <v>91462.66</v>
      </c>
      <c r="E301" s="19">
        <v>101738</v>
      </c>
      <c r="F301" s="19">
        <v>101390</v>
      </c>
      <c r="G301" s="51">
        <v>101390</v>
      </c>
      <c r="H301" s="47">
        <f t="shared" si="19"/>
        <v>99.657944917336692</v>
      </c>
    </row>
    <row r="302" spans="1:8" ht="15.05" customHeight="1">
      <c r="A302" s="163"/>
      <c r="B302" s="17">
        <v>4110</v>
      </c>
      <c r="C302" s="18" t="s">
        <v>39</v>
      </c>
      <c r="D302" s="19">
        <v>233847.19</v>
      </c>
      <c r="E302" s="19">
        <v>230000</v>
      </c>
      <c r="F302" s="19">
        <v>249567</v>
      </c>
      <c r="G302" s="51">
        <v>235000</v>
      </c>
      <c r="H302" s="47">
        <f t="shared" si="19"/>
        <v>102.17391304347827</v>
      </c>
    </row>
    <row r="303" spans="1:8" ht="15.05" customHeight="1">
      <c r="A303" s="163"/>
      <c r="B303" s="17">
        <v>4120</v>
      </c>
      <c r="C303" s="18" t="s">
        <v>40</v>
      </c>
      <c r="D303" s="19">
        <v>24033.01</v>
      </c>
      <c r="E303" s="19">
        <v>35000</v>
      </c>
      <c r="F303" s="19">
        <v>35507</v>
      </c>
      <c r="G303" s="51">
        <v>35000</v>
      </c>
      <c r="H303" s="47">
        <f t="shared" si="19"/>
        <v>100</v>
      </c>
    </row>
    <row r="304" spans="1:8" ht="15.05" customHeight="1">
      <c r="A304" s="163"/>
      <c r="B304" s="17">
        <v>4170</v>
      </c>
      <c r="C304" s="18" t="s">
        <v>41</v>
      </c>
      <c r="D304" s="19">
        <v>1529</v>
      </c>
      <c r="E304" s="19">
        <v>2000</v>
      </c>
      <c r="F304" s="19">
        <v>11000</v>
      </c>
      <c r="G304" s="51">
        <v>5000</v>
      </c>
      <c r="H304" s="47">
        <f t="shared" si="19"/>
        <v>250</v>
      </c>
    </row>
    <row r="305" spans="1:8" ht="15.05" customHeight="1">
      <c r="A305" s="163"/>
      <c r="B305" s="17">
        <v>4210</v>
      </c>
      <c r="C305" s="18" t="s">
        <v>30</v>
      </c>
      <c r="D305" s="24">
        <v>31910.44</v>
      </c>
      <c r="E305" s="38">
        <v>31000</v>
      </c>
      <c r="F305" s="38">
        <v>30000</v>
      </c>
      <c r="G305" s="24">
        <v>27000</v>
      </c>
      <c r="H305" s="47">
        <f t="shared" si="19"/>
        <v>87.096774193548384</v>
      </c>
    </row>
    <row r="306" spans="1:8" ht="15.05" customHeight="1">
      <c r="A306" s="163"/>
      <c r="B306" s="36">
        <v>4240</v>
      </c>
      <c r="C306" s="37" t="s">
        <v>165</v>
      </c>
      <c r="D306" s="71">
        <v>100</v>
      </c>
      <c r="E306" s="71">
        <v>500</v>
      </c>
      <c r="F306" s="71">
        <v>1000</v>
      </c>
      <c r="G306" s="80">
        <v>500</v>
      </c>
      <c r="H306" s="47">
        <f t="shared" si="19"/>
        <v>100</v>
      </c>
    </row>
    <row r="307" spans="1:8" ht="15.05" customHeight="1">
      <c r="A307" s="123"/>
      <c r="B307" s="17">
        <v>4260</v>
      </c>
      <c r="C307" s="18" t="s">
        <v>42</v>
      </c>
      <c r="D307" s="19">
        <v>70999.97</v>
      </c>
      <c r="E307" s="19">
        <v>66761</v>
      </c>
      <c r="F307" s="19">
        <v>67000</v>
      </c>
      <c r="G307" s="51">
        <v>67000</v>
      </c>
      <c r="H307" s="47">
        <f t="shared" si="19"/>
        <v>100.35799343928342</v>
      </c>
    </row>
    <row r="308" spans="1:8" ht="15.05" customHeight="1">
      <c r="A308" s="123"/>
      <c r="B308" s="17">
        <v>4270</v>
      </c>
      <c r="C308" s="18" t="s">
        <v>43</v>
      </c>
      <c r="D308" s="24">
        <v>4871.4799999999996</v>
      </c>
      <c r="E308" s="38">
        <v>5000</v>
      </c>
      <c r="F308" s="38">
        <v>12000</v>
      </c>
      <c r="G308" s="24">
        <v>4000</v>
      </c>
      <c r="H308" s="47">
        <f t="shared" si="19"/>
        <v>80</v>
      </c>
    </row>
    <row r="309" spans="1:8" ht="15.05" customHeight="1">
      <c r="A309" s="123"/>
      <c r="B309" s="17">
        <v>4280</v>
      </c>
      <c r="C309" s="18" t="s">
        <v>44</v>
      </c>
      <c r="D309" s="71">
        <v>4180</v>
      </c>
      <c r="E309" s="71">
        <v>10000</v>
      </c>
      <c r="F309" s="71">
        <v>2000</v>
      </c>
      <c r="G309" s="80">
        <v>2000</v>
      </c>
      <c r="H309" s="47">
        <f t="shared" si="19"/>
        <v>20</v>
      </c>
    </row>
    <row r="310" spans="1:8" ht="15.05" customHeight="1">
      <c r="A310" s="163"/>
      <c r="B310" s="17">
        <v>4300</v>
      </c>
      <c r="C310" s="18" t="s">
        <v>17</v>
      </c>
      <c r="D310" s="19">
        <v>16000</v>
      </c>
      <c r="E310" s="19">
        <v>24500</v>
      </c>
      <c r="F310" s="19">
        <v>22300</v>
      </c>
      <c r="G310" s="51">
        <v>22000</v>
      </c>
      <c r="H310" s="47">
        <f t="shared" si="19"/>
        <v>89.795918367346943</v>
      </c>
    </row>
    <row r="311" spans="1:8" ht="15.05" customHeight="1">
      <c r="A311" s="163"/>
      <c r="B311" s="81">
        <v>4350</v>
      </c>
      <c r="C311" s="82" t="s">
        <v>45</v>
      </c>
      <c r="D311" s="54">
        <v>3803.58</v>
      </c>
      <c r="E311" s="54">
        <v>4000</v>
      </c>
      <c r="F311" s="54">
        <v>4000</v>
      </c>
      <c r="G311" s="83">
        <v>4000</v>
      </c>
      <c r="H311" s="47">
        <f t="shared" si="19"/>
        <v>100</v>
      </c>
    </row>
    <row r="312" spans="1:8" ht="23.6">
      <c r="A312" s="123"/>
      <c r="B312" s="17">
        <v>4360</v>
      </c>
      <c r="C312" s="18" t="s">
        <v>46</v>
      </c>
      <c r="D312" s="84">
        <v>1961.19</v>
      </c>
      <c r="E312" s="85">
        <v>2500</v>
      </c>
      <c r="F312" s="85">
        <v>2500</v>
      </c>
      <c r="G312" s="84">
        <v>2500</v>
      </c>
      <c r="H312" s="47">
        <f t="shared" si="19"/>
        <v>100</v>
      </c>
    </row>
    <row r="313" spans="1:8" ht="23.6">
      <c r="A313" s="123"/>
      <c r="B313" s="17">
        <v>4370</v>
      </c>
      <c r="C313" s="18" t="s">
        <v>70</v>
      </c>
      <c r="D313" s="86">
        <v>500</v>
      </c>
      <c r="E313" s="86">
        <v>500</v>
      </c>
      <c r="F313" s="86">
        <v>1500</v>
      </c>
      <c r="G313" s="87">
        <v>1500</v>
      </c>
      <c r="H313" s="47">
        <f t="shared" si="19"/>
        <v>300</v>
      </c>
    </row>
    <row r="314" spans="1:8" ht="15.05" customHeight="1">
      <c r="A314" s="123"/>
      <c r="B314" s="17">
        <v>4410</v>
      </c>
      <c r="C314" s="18" t="s">
        <v>48</v>
      </c>
      <c r="D314" s="19">
        <v>35352.379999999997</v>
      </c>
      <c r="E314" s="19">
        <v>35000</v>
      </c>
      <c r="F314" s="19">
        <v>35000</v>
      </c>
      <c r="G314" s="51">
        <v>35000</v>
      </c>
      <c r="H314" s="47">
        <f t="shared" si="19"/>
        <v>100</v>
      </c>
    </row>
    <row r="315" spans="1:8" ht="15.05" customHeight="1">
      <c r="A315" s="123"/>
      <c r="B315" s="49">
        <v>4430</v>
      </c>
      <c r="C315" s="58" t="s">
        <v>49</v>
      </c>
      <c r="D315" s="19">
        <v>6173</v>
      </c>
      <c r="E315" s="19">
        <v>6500</v>
      </c>
      <c r="F315" s="19">
        <v>6500</v>
      </c>
      <c r="G315" s="51">
        <v>6500</v>
      </c>
      <c r="H315" s="47">
        <f t="shared" si="19"/>
        <v>100</v>
      </c>
    </row>
    <row r="316" spans="1:8" ht="15.05" customHeight="1">
      <c r="A316" s="123"/>
      <c r="B316" s="17">
        <v>4440</v>
      </c>
      <c r="C316" s="18" t="s">
        <v>50</v>
      </c>
      <c r="D316" s="19">
        <v>65054.11</v>
      </c>
      <c r="E316" s="19">
        <v>66724</v>
      </c>
      <c r="F316" s="19">
        <v>67034</v>
      </c>
      <c r="G316" s="51">
        <v>67034</v>
      </c>
      <c r="H316" s="47">
        <f t="shared" si="19"/>
        <v>100.46460044361849</v>
      </c>
    </row>
    <row r="317" spans="1:8" ht="24.25" thickBot="1">
      <c r="A317" s="35"/>
      <c r="B317" s="36">
        <v>4700</v>
      </c>
      <c r="C317" s="37" t="s">
        <v>53</v>
      </c>
      <c r="D317" s="19">
        <v>0</v>
      </c>
      <c r="E317" s="19">
        <v>500</v>
      </c>
      <c r="F317" s="19">
        <v>3000</v>
      </c>
      <c r="G317" s="51">
        <v>500</v>
      </c>
      <c r="H317" s="47">
        <f t="shared" si="19"/>
        <v>100</v>
      </c>
    </row>
    <row r="318" spans="1:8" ht="18" customHeight="1" thickTop="1" thickBot="1">
      <c r="A318" s="132" t="s">
        <v>166</v>
      </c>
      <c r="B318" s="132"/>
      <c r="C318" s="132"/>
      <c r="D318" s="21">
        <f>SUM(D299:D317)</f>
        <v>1831528.6899999997</v>
      </c>
      <c r="E318" s="21">
        <f>SUM(E299:E317)</f>
        <v>1765850.37</v>
      </c>
      <c r="F318" s="21">
        <f>SUM(F299:F317)</f>
        <v>1997841</v>
      </c>
      <c r="G318" s="21">
        <f>SUM(G299:G317)</f>
        <v>1669924</v>
      </c>
      <c r="H318" s="48">
        <f>SUM(G318/E318*100)</f>
        <v>94.567695449756599</v>
      </c>
    </row>
    <row r="319" spans="1:8" ht="24.4" customHeight="1" thickTop="1">
      <c r="A319" s="123">
        <v>80105</v>
      </c>
      <c r="B319" s="129" t="s">
        <v>167</v>
      </c>
      <c r="C319" s="130"/>
      <c r="D319" s="130"/>
      <c r="E319" s="130"/>
      <c r="F319" s="130"/>
      <c r="G319" s="130"/>
      <c r="H319" s="131"/>
    </row>
    <row r="320" spans="1:8" ht="15.05" customHeight="1">
      <c r="A320" s="123"/>
      <c r="B320" s="17">
        <v>3020</v>
      </c>
      <c r="C320" s="33" t="s">
        <v>36</v>
      </c>
      <c r="D320" s="19">
        <v>0</v>
      </c>
      <c r="E320" s="19">
        <v>0</v>
      </c>
      <c r="F320" s="19">
        <v>200</v>
      </c>
      <c r="G320" s="19">
        <v>200</v>
      </c>
      <c r="H320" s="47">
        <v>0</v>
      </c>
    </row>
    <row r="321" spans="1:8" ht="15.05" customHeight="1">
      <c r="A321" s="123"/>
      <c r="B321" s="17">
        <v>4010</v>
      </c>
      <c r="C321" s="18" t="s">
        <v>37</v>
      </c>
      <c r="D321" s="19">
        <v>79872.479999999996</v>
      </c>
      <c r="E321" s="19">
        <v>91000</v>
      </c>
      <c r="F321" s="19">
        <v>99101</v>
      </c>
      <c r="G321" s="19">
        <v>96000</v>
      </c>
      <c r="H321" s="47">
        <f>SUM(G321/E321*100)</f>
        <v>105.4945054945055</v>
      </c>
    </row>
    <row r="322" spans="1:8" ht="15.05" customHeight="1">
      <c r="A322" s="123"/>
      <c r="B322" s="17">
        <v>4040</v>
      </c>
      <c r="C322" s="18" t="s">
        <v>73</v>
      </c>
      <c r="D322" s="19">
        <v>0</v>
      </c>
      <c r="E322" s="19">
        <v>7682</v>
      </c>
      <c r="F322" s="19">
        <v>8120</v>
      </c>
      <c r="G322" s="19">
        <v>8120</v>
      </c>
      <c r="H322" s="47">
        <f t="shared" ref="H322:H331" si="20">SUM(G322/E322*100)</f>
        <v>105.70164019786515</v>
      </c>
    </row>
    <row r="323" spans="1:8" ht="15.05" customHeight="1">
      <c r="A323" s="123"/>
      <c r="B323" s="17">
        <v>4110</v>
      </c>
      <c r="C323" s="18" t="s">
        <v>39</v>
      </c>
      <c r="D323" s="19">
        <v>12786.37</v>
      </c>
      <c r="E323" s="19">
        <v>16000</v>
      </c>
      <c r="F323" s="19">
        <v>18463</v>
      </c>
      <c r="G323" s="19">
        <v>17000</v>
      </c>
      <c r="H323" s="47">
        <f t="shared" si="20"/>
        <v>106.25</v>
      </c>
    </row>
    <row r="324" spans="1:8" ht="15.05" customHeight="1">
      <c r="A324" s="123"/>
      <c r="B324" s="17">
        <v>4120</v>
      </c>
      <c r="C324" s="18" t="s">
        <v>40</v>
      </c>
      <c r="D324" s="24">
        <v>1934.02</v>
      </c>
      <c r="E324" s="24">
        <v>2390</v>
      </c>
      <c r="F324" s="24">
        <v>2627</v>
      </c>
      <c r="G324" s="24">
        <v>2500</v>
      </c>
      <c r="H324" s="47">
        <f t="shared" si="20"/>
        <v>104.60251046025104</v>
      </c>
    </row>
    <row r="325" spans="1:8" ht="15.05" customHeight="1">
      <c r="A325" s="123"/>
      <c r="B325" s="17">
        <v>4210</v>
      </c>
      <c r="C325" s="18" t="s">
        <v>30</v>
      </c>
      <c r="D325" s="19">
        <v>0</v>
      </c>
      <c r="E325" s="19">
        <v>3800</v>
      </c>
      <c r="F325" s="19">
        <v>5000</v>
      </c>
      <c r="G325" s="19">
        <v>4000</v>
      </c>
      <c r="H325" s="47">
        <f t="shared" si="20"/>
        <v>105.26315789473684</v>
      </c>
    </row>
    <row r="326" spans="1:8" ht="15.05" customHeight="1">
      <c r="A326" s="163"/>
      <c r="B326" s="17">
        <v>4240</v>
      </c>
      <c r="C326" s="18" t="s">
        <v>165</v>
      </c>
      <c r="D326" s="19">
        <v>0</v>
      </c>
      <c r="E326" s="38">
        <v>500</v>
      </c>
      <c r="F326" s="38">
        <v>2000</v>
      </c>
      <c r="G326" s="38">
        <v>1000</v>
      </c>
      <c r="H326" s="47">
        <f t="shared" si="20"/>
        <v>200</v>
      </c>
    </row>
    <row r="327" spans="1:8" ht="15.05" customHeight="1">
      <c r="A327" s="163"/>
      <c r="B327" s="36">
        <v>4260</v>
      </c>
      <c r="C327" s="37" t="s">
        <v>42</v>
      </c>
      <c r="D327" s="19">
        <v>0</v>
      </c>
      <c r="E327" s="38">
        <v>2000</v>
      </c>
      <c r="F327" s="24">
        <v>2000</v>
      </c>
      <c r="G327" s="24">
        <v>2000</v>
      </c>
      <c r="H327" s="47">
        <f t="shared" si="20"/>
        <v>100</v>
      </c>
    </row>
    <row r="328" spans="1:8" ht="15.05" customHeight="1">
      <c r="A328" s="123"/>
      <c r="B328" s="36">
        <v>4270</v>
      </c>
      <c r="C328" s="18" t="s">
        <v>43</v>
      </c>
      <c r="D328" s="19">
        <v>0</v>
      </c>
      <c r="E328" s="38">
        <v>500</v>
      </c>
      <c r="F328" s="24">
        <v>2000</v>
      </c>
      <c r="G328" s="24">
        <v>500</v>
      </c>
      <c r="H328" s="47">
        <f t="shared" si="20"/>
        <v>100</v>
      </c>
    </row>
    <row r="329" spans="1:8" ht="15.05" customHeight="1">
      <c r="A329" s="123"/>
      <c r="B329" s="17">
        <v>4280</v>
      </c>
      <c r="C329" s="18" t="s">
        <v>44</v>
      </c>
      <c r="D329" s="19">
        <v>0</v>
      </c>
      <c r="E329" s="38">
        <v>500</v>
      </c>
      <c r="F329" s="19">
        <v>500</v>
      </c>
      <c r="G329" s="19">
        <v>500</v>
      </c>
      <c r="H329" s="47">
        <f t="shared" si="20"/>
        <v>100</v>
      </c>
    </row>
    <row r="330" spans="1:8" ht="15.05" customHeight="1">
      <c r="A330" s="123"/>
      <c r="B330" s="17">
        <v>4300</v>
      </c>
      <c r="C330" s="18" t="s">
        <v>17</v>
      </c>
      <c r="D330" s="19">
        <v>0</v>
      </c>
      <c r="E330" s="38">
        <v>1000</v>
      </c>
      <c r="F330" s="19">
        <v>2000</v>
      </c>
      <c r="G330" s="19">
        <v>1000</v>
      </c>
      <c r="H330" s="47">
        <f t="shared" si="20"/>
        <v>100</v>
      </c>
    </row>
    <row r="331" spans="1:8" ht="15.05" customHeight="1">
      <c r="A331" s="123"/>
      <c r="B331" s="49">
        <v>4410</v>
      </c>
      <c r="C331" s="58" t="s">
        <v>48</v>
      </c>
      <c r="D331" s="19">
        <v>0</v>
      </c>
      <c r="E331" s="38">
        <v>500</v>
      </c>
      <c r="F331" s="19">
        <v>500</v>
      </c>
      <c r="G331" s="19">
        <v>500</v>
      </c>
      <c r="H331" s="47">
        <f t="shared" si="20"/>
        <v>100</v>
      </c>
    </row>
    <row r="332" spans="1:8" ht="15.05" customHeight="1" thickBot="1">
      <c r="A332" s="123"/>
      <c r="B332" s="17">
        <v>4440</v>
      </c>
      <c r="C332" s="18" t="s">
        <v>50</v>
      </c>
      <c r="D332" s="19">
        <v>3655.94</v>
      </c>
      <c r="E332" s="38">
        <v>3973.84</v>
      </c>
      <c r="F332" s="19">
        <v>3974</v>
      </c>
      <c r="G332" s="19">
        <v>3974</v>
      </c>
      <c r="H332" s="47">
        <f>SUM(G332/E332*100)</f>
        <v>100.00402633221266</v>
      </c>
    </row>
    <row r="333" spans="1:8" ht="18" customHeight="1" thickTop="1" thickBot="1">
      <c r="A333" s="133" t="s">
        <v>168</v>
      </c>
      <c r="B333" s="134"/>
      <c r="C333" s="135"/>
      <c r="D333" s="21">
        <f>SUM(D320:D332)</f>
        <v>98248.81</v>
      </c>
      <c r="E333" s="21">
        <f>SUM(E320:E332)</f>
        <v>129845.84</v>
      </c>
      <c r="F333" s="21">
        <f>SUM(F320:F332)</f>
        <v>146485</v>
      </c>
      <c r="G333" s="21">
        <f>SUM(G320:G332)</f>
        <v>137294</v>
      </c>
      <c r="H333" s="48">
        <f>SUM(G333/E333*100)</f>
        <v>105.73615604473736</v>
      </c>
    </row>
    <row r="334" spans="1:8" ht="24.4" customHeight="1" thickTop="1">
      <c r="A334" s="123">
        <v>80110</v>
      </c>
      <c r="B334" s="129" t="s">
        <v>169</v>
      </c>
      <c r="C334" s="130"/>
      <c r="D334" s="130"/>
      <c r="E334" s="130"/>
      <c r="F334" s="130"/>
      <c r="G334" s="130"/>
      <c r="H334" s="131"/>
    </row>
    <row r="335" spans="1:8" ht="15.05" customHeight="1">
      <c r="A335" s="123"/>
      <c r="B335" s="70">
        <v>3020</v>
      </c>
      <c r="C335" s="33" t="s">
        <v>36</v>
      </c>
      <c r="D335" s="19">
        <v>1078.3699999999999</v>
      </c>
      <c r="E335" s="19">
        <v>1500</v>
      </c>
      <c r="F335" s="19">
        <v>1500</v>
      </c>
      <c r="G335" s="51">
        <v>1500</v>
      </c>
      <c r="H335" s="47">
        <f>SUM(G335/E335*100)</f>
        <v>100</v>
      </c>
    </row>
    <row r="336" spans="1:8" ht="15.05" customHeight="1">
      <c r="A336" s="123"/>
      <c r="B336" s="17">
        <v>4010</v>
      </c>
      <c r="C336" s="18" t="s">
        <v>37</v>
      </c>
      <c r="D336" s="19">
        <v>312556.82</v>
      </c>
      <c r="E336" s="19">
        <v>293500</v>
      </c>
      <c r="F336" s="19">
        <v>331886</v>
      </c>
      <c r="G336" s="51">
        <v>300000</v>
      </c>
      <c r="H336" s="47">
        <f t="shared" ref="H336:H348" si="21">SUM(G336/E336*100)</f>
        <v>102.21465076660988</v>
      </c>
    </row>
    <row r="337" spans="1:8" ht="15.05" customHeight="1">
      <c r="A337" s="123"/>
      <c r="B337" s="17">
        <v>4040</v>
      </c>
      <c r="C337" s="18" t="s">
        <v>73</v>
      </c>
      <c r="D337" s="19">
        <v>24020.02</v>
      </c>
      <c r="E337" s="19">
        <v>26130</v>
      </c>
      <c r="F337" s="19">
        <v>25580</v>
      </c>
      <c r="G337" s="51">
        <v>25580</v>
      </c>
      <c r="H337" s="47">
        <f t="shared" si="21"/>
        <v>97.895139686184464</v>
      </c>
    </row>
    <row r="338" spans="1:8" ht="15.05" customHeight="1">
      <c r="A338" s="123"/>
      <c r="B338" s="17">
        <v>4110</v>
      </c>
      <c r="C338" s="18" t="s">
        <v>39</v>
      </c>
      <c r="D338" s="19">
        <v>57126.41</v>
      </c>
      <c r="E338" s="19">
        <v>55000</v>
      </c>
      <c r="F338" s="19">
        <v>61127</v>
      </c>
      <c r="G338" s="51">
        <v>57000</v>
      </c>
      <c r="H338" s="47">
        <f t="shared" si="21"/>
        <v>103.63636363636364</v>
      </c>
    </row>
    <row r="339" spans="1:8" ht="15.05" customHeight="1">
      <c r="A339" s="123"/>
      <c r="B339" s="17">
        <v>4120</v>
      </c>
      <c r="C339" s="18" t="s">
        <v>40</v>
      </c>
      <c r="D339" s="19">
        <v>8148.79</v>
      </c>
      <c r="E339" s="19">
        <v>8200</v>
      </c>
      <c r="F339" s="19">
        <v>8758</v>
      </c>
      <c r="G339" s="51">
        <v>8500</v>
      </c>
      <c r="H339" s="47">
        <f t="shared" si="21"/>
        <v>103.65853658536585</v>
      </c>
    </row>
    <row r="340" spans="1:8" ht="15.05" customHeight="1">
      <c r="A340" s="123"/>
      <c r="B340" s="17">
        <v>4210</v>
      </c>
      <c r="C340" s="18" t="s">
        <v>30</v>
      </c>
      <c r="D340" s="19">
        <v>5000</v>
      </c>
      <c r="E340" s="19">
        <v>4000</v>
      </c>
      <c r="F340" s="19">
        <v>5000</v>
      </c>
      <c r="G340" s="51">
        <v>4000</v>
      </c>
      <c r="H340" s="47">
        <f t="shared" si="21"/>
        <v>100</v>
      </c>
    </row>
    <row r="341" spans="1:8" ht="15.05" customHeight="1">
      <c r="A341" s="163"/>
      <c r="B341" s="17">
        <v>4240</v>
      </c>
      <c r="C341" s="18" t="s">
        <v>165</v>
      </c>
      <c r="D341" s="24">
        <v>82.59</v>
      </c>
      <c r="E341" s="38">
        <v>500</v>
      </c>
      <c r="F341" s="38">
        <v>2000</v>
      </c>
      <c r="G341" s="24">
        <v>500</v>
      </c>
      <c r="H341" s="47">
        <f t="shared" si="21"/>
        <v>100</v>
      </c>
    </row>
    <row r="342" spans="1:8" ht="15.05" customHeight="1">
      <c r="A342" s="163"/>
      <c r="B342" s="36">
        <v>4260</v>
      </c>
      <c r="C342" s="37" t="s">
        <v>42</v>
      </c>
      <c r="D342" s="71">
        <v>42000</v>
      </c>
      <c r="E342" s="71">
        <v>45000</v>
      </c>
      <c r="F342" s="71">
        <v>50000</v>
      </c>
      <c r="G342" s="80">
        <v>40000</v>
      </c>
      <c r="H342" s="47">
        <f t="shared" si="21"/>
        <v>88.888888888888886</v>
      </c>
    </row>
    <row r="343" spans="1:8" ht="15.05" customHeight="1">
      <c r="A343" s="123"/>
      <c r="B343" s="36">
        <v>4270</v>
      </c>
      <c r="C343" s="18" t="s">
        <v>43</v>
      </c>
      <c r="D343" s="24">
        <v>0</v>
      </c>
      <c r="E343" s="24">
        <v>0</v>
      </c>
      <c r="F343" s="24">
        <v>1000</v>
      </c>
      <c r="G343" s="24">
        <v>1000</v>
      </c>
      <c r="H343" s="28">
        <v>0</v>
      </c>
    </row>
    <row r="344" spans="1:8" ht="15.05" customHeight="1">
      <c r="A344" s="123"/>
      <c r="B344" s="17">
        <v>4280</v>
      </c>
      <c r="C344" s="18" t="s">
        <v>44</v>
      </c>
      <c r="D344" s="19">
        <v>375.6</v>
      </c>
      <c r="E344" s="19">
        <v>500</v>
      </c>
      <c r="F344" s="19">
        <v>500</v>
      </c>
      <c r="G344" s="51">
        <v>500</v>
      </c>
      <c r="H344" s="47">
        <f t="shared" si="21"/>
        <v>100</v>
      </c>
    </row>
    <row r="345" spans="1:8" ht="15.05" customHeight="1">
      <c r="A345" s="123"/>
      <c r="B345" s="17">
        <v>4300</v>
      </c>
      <c r="C345" s="18" t="s">
        <v>17</v>
      </c>
      <c r="D345" s="19">
        <v>3300</v>
      </c>
      <c r="E345" s="19">
        <v>3000</v>
      </c>
      <c r="F345" s="19">
        <v>3000</v>
      </c>
      <c r="G345" s="51">
        <v>3000</v>
      </c>
      <c r="H345" s="47">
        <f t="shared" si="21"/>
        <v>100</v>
      </c>
    </row>
    <row r="346" spans="1:8" ht="22.6" customHeight="1">
      <c r="A346" s="123"/>
      <c r="B346" s="17">
        <v>4370</v>
      </c>
      <c r="C346" s="18" t="s">
        <v>70</v>
      </c>
      <c r="D346" s="19">
        <v>699.86</v>
      </c>
      <c r="E346" s="19">
        <v>700</v>
      </c>
      <c r="F346" s="19">
        <v>500</v>
      </c>
      <c r="G346" s="51">
        <v>500</v>
      </c>
      <c r="H346" s="47">
        <f t="shared" si="21"/>
        <v>71.428571428571431</v>
      </c>
    </row>
    <row r="347" spans="1:8" ht="15.05" customHeight="1">
      <c r="A347" s="123"/>
      <c r="B347" s="49">
        <v>4410</v>
      </c>
      <c r="C347" s="58" t="s">
        <v>48</v>
      </c>
      <c r="D347" s="19">
        <v>800</v>
      </c>
      <c r="E347" s="19">
        <v>800</v>
      </c>
      <c r="F347" s="19">
        <v>800</v>
      </c>
      <c r="G347" s="51">
        <v>800</v>
      </c>
      <c r="H347" s="47">
        <f t="shared" si="21"/>
        <v>100</v>
      </c>
    </row>
    <row r="348" spans="1:8" ht="15.05" customHeight="1" thickBot="1">
      <c r="A348" s="123"/>
      <c r="B348" s="17">
        <v>4440</v>
      </c>
      <c r="C348" s="18" t="s">
        <v>50</v>
      </c>
      <c r="D348" s="19">
        <v>18229.830000000002</v>
      </c>
      <c r="E348" s="19">
        <v>16732</v>
      </c>
      <c r="F348" s="19">
        <v>20159</v>
      </c>
      <c r="G348" s="51">
        <v>20159</v>
      </c>
      <c r="H348" s="47">
        <f t="shared" si="21"/>
        <v>120.48171169017452</v>
      </c>
    </row>
    <row r="349" spans="1:8" ht="18" customHeight="1" thickTop="1" thickBot="1">
      <c r="A349" s="133" t="s">
        <v>170</v>
      </c>
      <c r="B349" s="134"/>
      <c r="C349" s="135"/>
      <c r="D349" s="21">
        <f>SUM(D335:D348)</f>
        <v>473418.29</v>
      </c>
      <c r="E349" s="21">
        <f>SUM(E335:E348)</f>
        <v>455562</v>
      </c>
      <c r="F349" s="21">
        <f>SUM(F335:F348)</f>
        <v>511810</v>
      </c>
      <c r="G349" s="21">
        <f>SUM(G335:G348)</f>
        <v>463039</v>
      </c>
      <c r="H349" s="48">
        <f>SUM(G349/E349*100)</f>
        <v>101.64126946496854</v>
      </c>
    </row>
    <row r="350" spans="1:8" ht="24.4" customHeight="1" thickTop="1">
      <c r="A350" s="60">
        <v>80111</v>
      </c>
      <c r="B350" s="129" t="s">
        <v>171</v>
      </c>
      <c r="C350" s="130"/>
      <c r="D350" s="130"/>
      <c r="E350" s="130"/>
      <c r="F350" s="130"/>
      <c r="G350" s="130"/>
      <c r="H350" s="131"/>
    </row>
    <row r="351" spans="1:8" ht="15.05" customHeight="1">
      <c r="A351" s="123"/>
      <c r="B351" s="70">
        <v>3020</v>
      </c>
      <c r="C351" s="33" t="s">
        <v>36</v>
      </c>
      <c r="D351" s="24">
        <v>2794.62</v>
      </c>
      <c r="E351" s="38">
        <v>3000</v>
      </c>
      <c r="F351" s="38">
        <v>3000</v>
      </c>
      <c r="G351" s="24">
        <v>3000</v>
      </c>
      <c r="H351" s="47">
        <f>SUM(G351/E351*100)</f>
        <v>100</v>
      </c>
    </row>
    <row r="352" spans="1:8" ht="15.05" customHeight="1">
      <c r="A352" s="123"/>
      <c r="B352" s="88">
        <v>4010</v>
      </c>
      <c r="C352" s="18" t="s">
        <v>37</v>
      </c>
      <c r="D352" s="71">
        <v>990677.18</v>
      </c>
      <c r="E352" s="71">
        <v>925000</v>
      </c>
      <c r="F352" s="71">
        <v>1099183</v>
      </c>
      <c r="G352" s="80">
        <v>950000</v>
      </c>
      <c r="H352" s="47">
        <f t="shared" ref="H352:H363" si="22">SUM(G352/E352*100)</f>
        <v>102.70270270270269</v>
      </c>
    </row>
    <row r="353" spans="1:8" ht="15.05" customHeight="1">
      <c r="A353" s="123"/>
      <c r="B353" s="59">
        <v>4040</v>
      </c>
      <c r="C353" s="18" t="s">
        <v>73</v>
      </c>
      <c r="D353" s="19">
        <v>96925.94</v>
      </c>
      <c r="E353" s="19">
        <v>87970</v>
      </c>
      <c r="F353" s="19">
        <v>83630</v>
      </c>
      <c r="G353" s="51">
        <v>83630</v>
      </c>
      <c r="H353" s="47">
        <f t="shared" si="22"/>
        <v>95.066499943162441</v>
      </c>
    </row>
    <row r="354" spans="1:8" ht="15.05" customHeight="1">
      <c r="A354" s="123"/>
      <c r="B354" s="17">
        <v>4110</v>
      </c>
      <c r="C354" s="18" t="s">
        <v>39</v>
      </c>
      <c r="D354" s="19">
        <v>186745.49</v>
      </c>
      <c r="E354" s="19">
        <v>190000</v>
      </c>
      <c r="F354" s="19">
        <v>202630</v>
      </c>
      <c r="G354" s="51">
        <v>190000</v>
      </c>
      <c r="H354" s="47">
        <f t="shared" si="22"/>
        <v>100</v>
      </c>
    </row>
    <row r="355" spans="1:8" ht="15.05" customHeight="1">
      <c r="A355" s="123"/>
      <c r="B355" s="17">
        <v>4120</v>
      </c>
      <c r="C355" s="18" t="s">
        <v>40</v>
      </c>
      <c r="D355" s="19">
        <v>26197.64</v>
      </c>
      <c r="E355" s="19">
        <v>27000</v>
      </c>
      <c r="F355" s="19">
        <v>28979</v>
      </c>
      <c r="G355" s="51">
        <v>27000</v>
      </c>
      <c r="H355" s="47">
        <f t="shared" si="22"/>
        <v>100</v>
      </c>
    </row>
    <row r="356" spans="1:8" ht="15.05" customHeight="1">
      <c r="A356" s="123"/>
      <c r="B356" s="17">
        <v>4170</v>
      </c>
      <c r="C356" s="18" t="s">
        <v>41</v>
      </c>
      <c r="D356" s="19">
        <v>800</v>
      </c>
      <c r="E356" s="19">
        <v>1500</v>
      </c>
      <c r="F356" s="19">
        <v>0</v>
      </c>
      <c r="G356" s="51">
        <v>0</v>
      </c>
      <c r="H356" s="47">
        <f t="shared" si="22"/>
        <v>0</v>
      </c>
    </row>
    <row r="357" spans="1:8" ht="15.05" customHeight="1">
      <c r="A357" s="123"/>
      <c r="B357" s="17">
        <v>4210</v>
      </c>
      <c r="C357" s="18" t="s">
        <v>30</v>
      </c>
      <c r="D357" s="19">
        <v>7000</v>
      </c>
      <c r="E357" s="19">
        <v>7000</v>
      </c>
      <c r="F357" s="19">
        <v>10000</v>
      </c>
      <c r="G357" s="51">
        <v>8000</v>
      </c>
      <c r="H357" s="47">
        <f t="shared" si="22"/>
        <v>114.28571428571428</v>
      </c>
    </row>
    <row r="358" spans="1:8" ht="15.05" customHeight="1">
      <c r="A358" s="123"/>
      <c r="B358" s="17">
        <v>4240</v>
      </c>
      <c r="C358" s="18" t="s">
        <v>165</v>
      </c>
      <c r="D358" s="19">
        <v>100</v>
      </c>
      <c r="E358" s="19">
        <v>500</v>
      </c>
      <c r="F358" s="19">
        <v>500</v>
      </c>
      <c r="G358" s="51">
        <v>500</v>
      </c>
      <c r="H358" s="47">
        <f t="shared" si="22"/>
        <v>100</v>
      </c>
    </row>
    <row r="359" spans="1:8" ht="15.05" customHeight="1">
      <c r="A359" s="123"/>
      <c r="B359" s="17">
        <v>4260</v>
      </c>
      <c r="C359" s="18" t="s">
        <v>42</v>
      </c>
      <c r="D359" s="19">
        <v>13774</v>
      </c>
      <c r="E359" s="19">
        <v>6000</v>
      </c>
      <c r="F359" s="19">
        <v>6000</v>
      </c>
      <c r="G359" s="51">
        <v>6000</v>
      </c>
      <c r="H359" s="47">
        <f t="shared" si="22"/>
        <v>100</v>
      </c>
    </row>
    <row r="360" spans="1:8" ht="15.05" customHeight="1">
      <c r="A360" s="123"/>
      <c r="B360" s="17">
        <v>4270</v>
      </c>
      <c r="C360" s="18" t="s">
        <v>43</v>
      </c>
      <c r="D360" s="19">
        <v>3000</v>
      </c>
      <c r="E360" s="19">
        <v>3000</v>
      </c>
      <c r="F360" s="19">
        <v>3000</v>
      </c>
      <c r="G360" s="51">
        <v>3000</v>
      </c>
      <c r="H360" s="47">
        <f t="shared" si="22"/>
        <v>100</v>
      </c>
    </row>
    <row r="361" spans="1:8" ht="15.05" customHeight="1">
      <c r="A361" s="123"/>
      <c r="B361" s="17">
        <v>4300</v>
      </c>
      <c r="C361" s="18" t="s">
        <v>17</v>
      </c>
      <c r="D361" s="19">
        <v>3000</v>
      </c>
      <c r="E361" s="19">
        <v>0</v>
      </c>
      <c r="F361" s="19">
        <v>2700</v>
      </c>
      <c r="G361" s="51">
        <v>2500</v>
      </c>
      <c r="H361" s="47">
        <v>0</v>
      </c>
    </row>
    <row r="362" spans="1:8" ht="23.25" customHeight="1">
      <c r="A362" s="123"/>
      <c r="B362" s="17">
        <v>4370</v>
      </c>
      <c r="C362" s="18" t="s">
        <v>70</v>
      </c>
      <c r="D362" s="19">
        <v>800</v>
      </c>
      <c r="E362" s="19">
        <v>800</v>
      </c>
      <c r="F362" s="19">
        <v>1000</v>
      </c>
      <c r="G362" s="51">
        <v>1000</v>
      </c>
      <c r="H362" s="47">
        <f t="shared" si="22"/>
        <v>125</v>
      </c>
    </row>
    <row r="363" spans="1:8" ht="15.05" customHeight="1">
      <c r="A363" s="123"/>
      <c r="B363" s="49">
        <v>4410</v>
      </c>
      <c r="C363" s="58" t="s">
        <v>48</v>
      </c>
      <c r="D363" s="19">
        <v>1000</v>
      </c>
      <c r="E363" s="19">
        <v>1000</v>
      </c>
      <c r="F363" s="19">
        <v>3000</v>
      </c>
      <c r="G363" s="51">
        <v>2000</v>
      </c>
      <c r="H363" s="47">
        <f t="shared" si="22"/>
        <v>200</v>
      </c>
    </row>
    <row r="364" spans="1:8" ht="15.05" customHeight="1">
      <c r="A364" s="123"/>
      <c r="B364" s="17">
        <v>4440</v>
      </c>
      <c r="C364" s="18" t="s">
        <v>50</v>
      </c>
      <c r="D364" s="24">
        <v>48526.48</v>
      </c>
      <c r="E364" s="24">
        <v>47518</v>
      </c>
      <c r="F364" s="24">
        <v>48814</v>
      </c>
      <c r="G364" s="24">
        <v>48814</v>
      </c>
      <c r="H364" s="47">
        <f t="shared" ref="H364" si="23">SUM(G364/E364*100)</f>
        <v>102.72738751630961</v>
      </c>
    </row>
    <row r="365" spans="1:8" ht="23.75" customHeight="1" thickBot="1">
      <c r="A365" s="123"/>
      <c r="B365" s="91">
        <v>4700</v>
      </c>
      <c r="C365" s="37" t="s">
        <v>53</v>
      </c>
      <c r="D365" s="42">
        <v>0</v>
      </c>
      <c r="E365" s="42">
        <v>0</v>
      </c>
      <c r="F365" s="42">
        <v>500</v>
      </c>
      <c r="G365" s="41">
        <v>500</v>
      </c>
      <c r="H365" s="47">
        <v>0</v>
      </c>
    </row>
    <row r="366" spans="1:8" ht="18" customHeight="1" thickTop="1" thickBot="1">
      <c r="A366" s="133" t="s">
        <v>172</v>
      </c>
      <c r="B366" s="134"/>
      <c r="C366" s="135"/>
      <c r="D366" s="21">
        <f>SUM(D351:D365)</f>
        <v>1381341.3499999999</v>
      </c>
      <c r="E366" s="21">
        <f>SUM(E351:E365)</f>
        <v>1300288</v>
      </c>
      <c r="F366" s="21">
        <f>SUM(F351:F365)</f>
        <v>1492936</v>
      </c>
      <c r="G366" s="21">
        <f>SUM(G351:G365)</f>
        <v>1325944</v>
      </c>
      <c r="H366" s="48">
        <f>SUM(G366/E366*100)</f>
        <v>101.97310134370233</v>
      </c>
    </row>
    <row r="367" spans="1:8" ht="24.4" customHeight="1" thickTop="1">
      <c r="A367" s="53">
        <v>80114</v>
      </c>
      <c r="B367" s="129" t="s">
        <v>173</v>
      </c>
      <c r="C367" s="130"/>
      <c r="D367" s="130"/>
      <c r="E367" s="130"/>
      <c r="F367" s="130"/>
      <c r="G367" s="130"/>
      <c r="H367" s="131"/>
    </row>
    <row r="368" spans="1:8" ht="15.05" customHeight="1">
      <c r="A368" s="124"/>
      <c r="B368" s="17">
        <v>3020</v>
      </c>
      <c r="C368" s="33" t="s">
        <v>36</v>
      </c>
      <c r="D368" s="19">
        <v>1006.8</v>
      </c>
      <c r="E368" s="19">
        <v>1600</v>
      </c>
      <c r="F368" s="19">
        <v>1300</v>
      </c>
      <c r="G368" s="19">
        <v>1300</v>
      </c>
      <c r="H368" s="47">
        <f>SUM(G368/E368*100)</f>
        <v>81.25</v>
      </c>
    </row>
    <row r="369" spans="1:8" ht="15.05" customHeight="1">
      <c r="A369" s="124"/>
      <c r="B369" s="17">
        <v>4010</v>
      </c>
      <c r="C369" s="18" t="s">
        <v>37</v>
      </c>
      <c r="D369" s="19">
        <v>338058.25</v>
      </c>
      <c r="E369" s="19">
        <v>340000.6</v>
      </c>
      <c r="F369" s="19">
        <v>361984</v>
      </c>
      <c r="G369" s="19">
        <v>350000</v>
      </c>
      <c r="H369" s="47">
        <f t="shared" ref="H369:H385" si="24">SUM(G369/E369*100)</f>
        <v>102.94099481000916</v>
      </c>
    </row>
    <row r="370" spans="1:8" ht="15.05" customHeight="1">
      <c r="A370" s="124"/>
      <c r="B370" s="17">
        <v>4040</v>
      </c>
      <c r="C370" s="18" t="s">
        <v>73</v>
      </c>
      <c r="D370" s="19">
        <v>26229.439999999999</v>
      </c>
      <c r="E370" s="19">
        <v>28400</v>
      </c>
      <c r="F370" s="19">
        <v>28700</v>
      </c>
      <c r="G370" s="19">
        <v>28700</v>
      </c>
      <c r="H370" s="47">
        <f t="shared" si="24"/>
        <v>101.05633802816902</v>
      </c>
    </row>
    <row r="371" spans="1:8" ht="15.05" customHeight="1">
      <c r="A371" s="124"/>
      <c r="B371" s="17">
        <v>4110</v>
      </c>
      <c r="C371" s="18" t="s">
        <v>39</v>
      </c>
      <c r="D371" s="19">
        <v>65764.570000000007</v>
      </c>
      <c r="E371" s="19">
        <v>68000</v>
      </c>
      <c r="F371" s="19">
        <v>68974</v>
      </c>
      <c r="G371" s="19">
        <v>68000</v>
      </c>
      <c r="H371" s="47">
        <f t="shared" si="24"/>
        <v>100</v>
      </c>
    </row>
    <row r="372" spans="1:8" ht="15.05" customHeight="1">
      <c r="A372" s="124"/>
      <c r="B372" s="17">
        <v>4120</v>
      </c>
      <c r="C372" s="18" t="s">
        <v>40</v>
      </c>
      <c r="D372" s="19">
        <v>6124.65</v>
      </c>
      <c r="E372" s="19">
        <v>9200</v>
      </c>
      <c r="F372" s="19">
        <v>9290</v>
      </c>
      <c r="G372" s="19">
        <v>9200</v>
      </c>
      <c r="H372" s="47">
        <f t="shared" si="24"/>
        <v>100</v>
      </c>
    </row>
    <row r="373" spans="1:8" ht="15.05" customHeight="1">
      <c r="A373" s="124"/>
      <c r="B373" s="17">
        <v>4170</v>
      </c>
      <c r="C373" s="18" t="s">
        <v>41</v>
      </c>
      <c r="D373" s="19">
        <v>2500</v>
      </c>
      <c r="E373" s="19">
        <v>500</v>
      </c>
      <c r="F373" s="19">
        <v>1500</v>
      </c>
      <c r="G373" s="19">
        <v>500</v>
      </c>
      <c r="H373" s="47">
        <f t="shared" si="24"/>
        <v>100</v>
      </c>
    </row>
    <row r="374" spans="1:8" ht="15.05" customHeight="1">
      <c r="A374" s="124"/>
      <c r="B374" s="17">
        <v>4210</v>
      </c>
      <c r="C374" s="18" t="s">
        <v>30</v>
      </c>
      <c r="D374" s="19">
        <v>14418.58</v>
      </c>
      <c r="E374" s="19">
        <v>15000</v>
      </c>
      <c r="F374" s="19">
        <v>15000</v>
      </c>
      <c r="G374" s="19">
        <v>15000</v>
      </c>
      <c r="H374" s="47">
        <f t="shared" si="24"/>
        <v>100</v>
      </c>
    </row>
    <row r="375" spans="1:8" ht="15.05" customHeight="1">
      <c r="A375" s="124"/>
      <c r="B375" s="17">
        <v>4260</v>
      </c>
      <c r="C375" s="18" t="s">
        <v>42</v>
      </c>
      <c r="D375" s="19">
        <v>8147.81</v>
      </c>
      <c r="E375" s="19">
        <v>9000</v>
      </c>
      <c r="F375" s="19">
        <v>9000</v>
      </c>
      <c r="G375" s="19">
        <v>9000</v>
      </c>
      <c r="H375" s="47">
        <f t="shared" si="24"/>
        <v>100</v>
      </c>
    </row>
    <row r="376" spans="1:8" ht="15.05" customHeight="1">
      <c r="A376" s="124"/>
      <c r="B376" s="17">
        <v>4270</v>
      </c>
      <c r="C376" s="18" t="s">
        <v>43</v>
      </c>
      <c r="D376" s="19">
        <v>1131.46</v>
      </c>
      <c r="E376" s="19">
        <v>1500</v>
      </c>
      <c r="F376" s="19">
        <v>1500</v>
      </c>
      <c r="G376" s="19">
        <v>1500</v>
      </c>
      <c r="H376" s="47">
        <f t="shared" si="24"/>
        <v>100</v>
      </c>
    </row>
    <row r="377" spans="1:8" ht="15.05" customHeight="1">
      <c r="A377" s="124"/>
      <c r="B377" s="17">
        <v>4280</v>
      </c>
      <c r="C377" s="18" t="s">
        <v>44</v>
      </c>
      <c r="D377" s="19">
        <v>240</v>
      </c>
      <c r="E377" s="19">
        <v>400</v>
      </c>
      <c r="F377" s="19">
        <v>200</v>
      </c>
      <c r="G377" s="19">
        <v>200</v>
      </c>
      <c r="H377" s="47">
        <f t="shared" si="24"/>
        <v>50</v>
      </c>
    </row>
    <row r="378" spans="1:8" ht="15.05" customHeight="1">
      <c r="A378" s="124"/>
      <c r="B378" s="17">
        <v>4300</v>
      </c>
      <c r="C378" s="18" t="s">
        <v>17</v>
      </c>
      <c r="D378" s="19">
        <v>25446.92</v>
      </c>
      <c r="E378" s="19">
        <v>24000</v>
      </c>
      <c r="F378" s="19">
        <v>24000</v>
      </c>
      <c r="G378" s="19">
        <v>24000</v>
      </c>
      <c r="H378" s="47">
        <f t="shared" si="24"/>
        <v>100</v>
      </c>
    </row>
    <row r="379" spans="1:8" ht="15.05" customHeight="1">
      <c r="A379" s="124"/>
      <c r="B379" s="36">
        <v>4350</v>
      </c>
      <c r="C379" s="37" t="s">
        <v>45</v>
      </c>
      <c r="D379" s="19">
        <v>249.07</v>
      </c>
      <c r="E379" s="19">
        <v>600</v>
      </c>
      <c r="F379" s="19">
        <v>1000</v>
      </c>
      <c r="G379" s="19">
        <v>1000</v>
      </c>
      <c r="H379" s="47">
        <f t="shared" si="24"/>
        <v>166.66666666666669</v>
      </c>
    </row>
    <row r="380" spans="1:8" ht="23.6">
      <c r="A380" s="124"/>
      <c r="B380" s="17">
        <v>4360</v>
      </c>
      <c r="C380" s="18" t="s">
        <v>46</v>
      </c>
      <c r="D380" s="19">
        <v>0</v>
      </c>
      <c r="E380" s="19">
        <v>100</v>
      </c>
      <c r="F380" s="19">
        <v>100</v>
      </c>
      <c r="G380" s="19">
        <v>100</v>
      </c>
      <c r="H380" s="47">
        <f t="shared" si="24"/>
        <v>100</v>
      </c>
    </row>
    <row r="381" spans="1:8" ht="24.4" customHeight="1">
      <c r="A381" s="124"/>
      <c r="B381" s="17">
        <v>4370</v>
      </c>
      <c r="C381" s="18" t="s">
        <v>70</v>
      </c>
      <c r="D381" s="24">
        <v>2956.27</v>
      </c>
      <c r="E381" s="38">
        <v>3500</v>
      </c>
      <c r="F381" s="38">
        <v>3500</v>
      </c>
      <c r="G381" s="38">
        <v>3500</v>
      </c>
      <c r="H381" s="47">
        <f t="shared" si="24"/>
        <v>100</v>
      </c>
    </row>
    <row r="382" spans="1:8" ht="15.05" customHeight="1">
      <c r="A382" s="124"/>
      <c r="B382" s="36">
        <v>4410</v>
      </c>
      <c r="C382" s="37" t="s">
        <v>48</v>
      </c>
      <c r="D382" s="71">
        <v>334.1</v>
      </c>
      <c r="E382" s="71">
        <v>500</v>
      </c>
      <c r="F382" s="71">
        <v>500</v>
      </c>
      <c r="G382" s="71">
        <v>500</v>
      </c>
      <c r="H382" s="47">
        <f t="shared" si="24"/>
        <v>100</v>
      </c>
    </row>
    <row r="383" spans="1:8" ht="15.05" customHeight="1">
      <c r="A383" s="124"/>
      <c r="B383" s="17">
        <v>4430</v>
      </c>
      <c r="C383" s="18" t="s">
        <v>49</v>
      </c>
      <c r="D383" s="19">
        <v>833</v>
      </c>
      <c r="E383" s="19">
        <v>100</v>
      </c>
      <c r="F383" s="19">
        <v>1000</v>
      </c>
      <c r="G383" s="19">
        <v>1000</v>
      </c>
      <c r="H383" s="47">
        <f t="shared" si="24"/>
        <v>1000</v>
      </c>
    </row>
    <row r="384" spans="1:8" ht="15.05" customHeight="1">
      <c r="A384" s="124"/>
      <c r="B384" s="17">
        <v>4440</v>
      </c>
      <c r="C384" s="18" t="s">
        <v>50</v>
      </c>
      <c r="D384" s="19">
        <v>9298.4</v>
      </c>
      <c r="E384" s="19">
        <v>9298.4</v>
      </c>
      <c r="F384" s="19">
        <v>9299</v>
      </c>
      <c r="G384" s="19">
        <v>9299</v>
      </c>
      <c r="H384" s="47">
        <f t="shared" si="24"/>
        <v>100.00645272304914</v>
      </c>
    </row>
    <row r="385" spans="1:8" ht="24.25" thickBot="1">
      <c r="A385" s="124"/>
      <c r="B385" s="36">
        <v>4700</v>
      </c>
      <c r="C385" s="37" t="s">
        <v>53</v>
      </c>
      <c r="D385" s="19">
        <v>3129</v>
      </c>
      <c r="E385" s="19">
        <v>2500</v>
      </c>
      <c r="F385" s="19">
        <v>2500</v>
      </c>
      <c r="G385" s="19">
        <v>2000</v>
      </c>
      <c r="H385" s="47">
        <f t="shared" si="24"/>
        <v>80</v>
      </c>
    </row>
    <row r="386" spans="1:8" ht="18" customHeight="1" thickTop="1" thickBot="1">
      <c r="A386" s="133" t="s">
        <v>174</v>
      </c>
      <c r="B386" s="134"/>
      <c r="C386" s="135"/>
      <c r="D386" s="21">
        <f>SUM(D368:D385)</f>
        <v>505868.32000000007</v>
      </c>
      <c r="E386" s="21">
        <f>SUM(E368:E385)</f>
        <v>514199</v>
      </c>
      <c r="F386" s="21">
        <f>SUM(F368:F385)</f>
        <v>539347</v>
      </c>
      <c r="G386" s="21">
        <f>SUM(G368:G385)</f>
        <v>524799</v>
      </c>
      <c r="H386" s="48">
        <f>SUM(G386/E386*100)</f>
        <v>102.06145869595235</v>
      </c>
    </row>
    <row r="387" spans="1:8" ht="24.4" customHeight="1" thickTop="1">
      <c r="A387" s="60">
        <v>80120</v>
      </c>
      <c r="B387" s="129" t="s">
        <v>175</v>
      </c>
      <c r="C387" s="130"/>
      <c r="D387" s="130"/>
      <c r="E387" s="130"/>
      <c r="F387" s="130"/>
      <c r="G387" s="130"/>
      <c r="H387" s="131"/>
    </row>
    <row r="388" spans="1:8" ht="23.25" customHeight="1">
      <c r="A388" s="123"/>
      <c r="B388" s="89">
        <v>2540</v>
      </c>
      <c r="C388" s="18" t="s">
        <v>176</v>
      </c>
      <c r="D388" s="19">
        <v>379434.51</v>
      </c>
      <c r="E388" s="19">
        <v>372486</v>
      </c>
      <c r="F388" s="19">
        <v>370297.2</v>
      </c>
      <c r="G388" s="19">
        <v>370297.2</v>
      </c>
      <c r="H388" s="47">
        <f>SUM(G388/E388*100)</f>
        <v>99.412380599539318</v>
      </c>
    </row>
    <row r="389" spans="1:8" ht="15.05" customHeight="1">
      <c r="A389" s="123"/>
      <c r="B389" s="70">
        <v>3020</v>
      </c>
      <c r="C389" s="33" t="s">
        <v>36</v>
      </c>
      <c r="D389" s="19">
        <v>4597.28</v>
      </c>
      <c r="E389" s="19">
        <v>7000</v>
      </c>
      <c r="F389" s="19">
        <v>7000</v>
      </c>
      <c r="G389" s="51">
        <v>7000</v>
      </c>
      <c r="H389" s="47">
        <f t="shared" ref="H389:H407" si="25">SUM(G389/E389*100)</f>
        <v>100</v>
      </c>
    </row>
    <row r="390" spans="1:8" ht="15.05" customHeight="1">
      <c r="A390" s="123"/>
      <c r="B390" s="17">
        <v>4010</v>
      </c>
      <c r="C390" s="18" t="s">
        <v>37</v>
      </c>
      <c r="D390" s="19">
        <v>2097579.8199999998</v>
      </c>
      <c r="E390" s="19">
        <v>1814337</v>
      </c>
      <c r="F390" s="19">
        <v>2038402</v>
      </c>
      <c r="G390" s="51">
        <v>1850000</v>
      </c>
      <c r="H390" s="47">
        <f t="shared" si="25"/>
        <v>101.96562160172007</v>
      </c>
    </row>
    <row r="391" spans="1:8" ht="15.05" customHeight="1">
      <c r="A391" s="123"/>
      <c r="B391" s="17">
        <v>4040</v>
      </c>
      <c r="C391" s="18" t="s">
        <v>73</v>
      </c>
      <c r="D391" s="19">
        <v>166355.70000000001</v>
      </c>
      <c r="E391" s="19">
        <v>170000</v>
      </c>
      <c r="F391" s="19">
        <v>169170</v>
      </c>
      <c r="G391" s="51">
        <v>169170</v>
      </c>
      <c r="H391" s="47">
        <f t="shared" si="25"/>
        <v>99.511764705882356</v>
      </c>
    </row>
    <row r="392" spans="1:8" ht="15.05" customHeight="1">
      <c r="A392" s="123"/>
      <c r="B392" s="17">
        <v>4110</v>
      </c>
      <c r="C392" s="18" t="s">
        <v>39</v>
      </c>
      <c r="D392" s="19">
        <v>382813.33</v>
      </c>
      <c r="E392" s="19">
        <v>370000</v>
      </c>
      <c r="F392" s="19">
        <v>368469</v>
      </c>
      <c r="G392" s="51">
        <v>360000</v>
      </c>
      <c r="H392" s="47">
        <f t="shared" si="25"/>
        <v>97.297297297297305</v>
      </c>
    </row>
    <row r="393" spans="1:8" ht="15.05" customHeight="1">
      <c r="A393" s="123"/>
      <c r="B393" s="17">
        <v>4120</v>
      </c>
      <c r="C393" s="18" t="s">
        <v>40</v>
      </c>
      <c r="D393" s="19">
        <v>46227.54</v>
      </c>
      <c r="E393" s="19">
        <v>53000</v>
      </c>
      <c r="F393" s="19">
        <v>52792</v>
      </c>
      <c r="G393" s="51">
        <v>52000</v>
      </c>
      <c r="H393" s="47">
        <f t="shared" si="25"/>
        <v>98.113207547169807</v>
      </c>
    </row>
    <row r="394" spans="1:8" ht="15.05" customHeight="1">
      <c r="A394" s="123"/>
      <c r="B394" s="17">
        <v>4170</v>
      </c>
      <c r="C394" s="18" t="s">
        <v>41</v>
      </c>
      <c r="D394" s="19">
        <v>9868.02</v>
      </c>
      <c r="E394" s="19">
        <v>10000</v>
      </c>
      <c r="F394" s="19">
        <v>20000</v>
      </c>
      <c r="G394" s="51">
        <v>10000</v>
      </c>
      <c r="H394" s="47">
        <f t="shared" si="25"/>
        <v>100</v>
      </c>
    </row>
    <row r="395" spans="1:8" ht="15.05" customHeight="1">
      <c r="A395" s="123"/>
      <c r="B395" s="17">
        <v>4210</v>
      </c>
      <c r="C395" s="18" t="s">
        <v>30</v>
      </c>
      <c r="D395" s="19">
        <v>46237.33</v>
      </c>
      <c r="E395" s="19">
        <v>88221.82</v>
      </c>
      <c r="F395" s="19">
        <v>50000</v>
      </c>
      <c r="G395" s="51">
        <v>45000</v>
      </c>
      <c r="H395" s="47">
        <f t="shared" si="25"/>
        <v>51.007789229467257</v>
      </c>
    </row>
    <row r="396" spans="1:8" ht="15.05" customHeight="1">
      <c r="A396" s="123"/>
      <c r="B396" s="17">
        <v>4240</v>
      </c>
      <c r="C396" s="18" t="s">
        <v>165</v>
      </c>
      <c r="D396" s="19">
        <v>88.9</v>
      </c>
      <c r="E396" s="19">
        <v>1000</v>
      </c>
      <c r="F396" s="19">
        <v>5000</v>
      </c>
      <c r="G396" s="51">
        <v>1000</v>
      </c>
      <c r="H396" s="47">
        <f t="shared" si="25"/>
        <v>100</v>
      </c>
    </row>
    <row r="397" spans="1:8" ht="15.05" customHeight="1">
      <c r="A397" s="123"/>
      <c r="B397" s="17">
        <v>4260</v>
      </c>
      <c r="C397" s="18" t="s">
        <v>42</v>
      </c>
      <c r="D397" s="19">
        <v>192124.92</v>
      </c>
      <c r="E397" s="19">
        <v>190000</v>
      </c>
      <c r="F397" s="19">
        <v>200000</v>
      </c>
      <c r="G397" s="51">
        <v>190000</v>
      </c>
      <c r="H397" s="47">
        <f t="shared" si="25"/>
        <v>100</v>
      </c>
    </row>
    <row r="398" spans="1:8" ht="15.05" customHeight="1">
      <c r="A398" s="123"/>
      <c r="B398" s="17">
        <v>4270</v>
      </c>
      <c r="C398" s="18" t="s">
        <v>43</v>
      </c>
      <c r="D398" s="19">
        <v>14992.58</v>
      </c>
      <c r="E398" s="19">
        <v>331150</v>
      </c>
      <c r="F398" s="19">
        <v>370000</v>
      </c>
      <c r="G398" s="51">
        <v>18000</v>
      </c>
      <c r="H398" s="47">
        <f t="shared" si="25"/>
        <v>5.4356032009663293</v>
      </c>
    </row>
    <row r="399" spans="1:8" ht="15.05" customHeight="1">
      <c r="A399" s="123"/>
      <c r="B399" s="17">
        <v>4280</v>
      </c>
      <c r="C399" s="18" t="s">
        <v>44</v>
      </c>
      <c r="D399" s="19">
        <v>2502.4</v>
      </c>
      <c r="E399" s="19">
        <v>3500</v>
      </c>
      <c r="F399" s="19">
        <v>3500</v>
      </c>
      <c r="G399" s="51">
        <v>3500</v>
      </c>
      <c r="H399" s="47">
        <f t="shared" si="25"/>
        <v>100</v>
      </c>
    </row>
    <row r="400" spans="1:8" ht="15.05" customHeight="1">
      <c r="A400" s="123"/>
      <c r="B400" s="17">
        <v>4300</v>
      </c>
      <c r="C400" s="18" t="s">
        <v>17</v>
      </c>
      <c r="D400" s="19">
        <v>32273.72</v>
      </c>
      <c r="E400" s="19">
        <v>30000</v>
      </c>
      <c r="F400" s="19">
        <v>30000</v>
      </c>
      <c r="G400" s="51">
        <v>30000</v>
      </c>
      <c r="H400" s="47">
        <f t="shared" si="25"/>
        <v>100</v>
      </c>
    </row>
    <row r="401" spans="1:8" ht="15.05" customHeight="1">
      <c r="A401" s="123"/>
      <c r="B401" s="17">
        <v>4350</v>
      </c>
      <c r="C401" s="18" t="s">
        <v>45</v>
      </c>
      <c r="D401" s="19">
        <v>1241.18</v>
      </c>
      <c r="E401" s="19">
        <v>2000</v>
      </c>
      <c r="F401" s="19">
        <v>2000</v>
      </c>
      <c r="G401" s="51">
        <v>2000</v>
      </c>
      <c r="H401" s="47">
        <f t="shared" si="25"/>
        <v>100</v>
      </c>
    </row>
    <row r="402" spans="1:8" ht="23.6">
      <c r="A402" s="123"/>
      <c r="B402" s="17">
        <v>4360</v>
      </c>
      <c r="C402" s="18" t="s">
        <v>46</v>
      </c>
      <c r="D402" s="19">
        <v>1567.2</v>
      </c>
      <c r="E402" s="19">
        <v>2100</v>
      </c>
      <c r="F402" s="19">
        <v>2100</v>
      </c>
      <c r="G402" s="51">
        <v>2100</v>
      </c>
      <c r="H402" s="47">
        <f t="shared" si="25"/>
        <v>100</v>
      </c>
    </row>
    <row r="403" spans="1:8" ht="23.6">
      <c r="A403" s="123"/>
      <c r="B403" s="17">
        <v>4370</v>
      </c>
      <c r="C403" s="18" t="s">
        <v>70</v>
      </c>
      <c r="D403" s="19">
        <v>2820.75</v>
      </c>
      <c r="E403" s="19">
        <v>5000</v>
      </c>
      <c r="F403" s="19">
        <v>4000</v>
      </c>
      <c r="G403" s="51">
        <v>4000</v>
      </c>
      <c r="H403" s="47">
        <f t="shared" si="25"/>
        <v>80</v>
      </c>
    </row>
    <row r="404" spans="1:8" ht="15.05" customHeight="1">
      <c r="A404" s="123"/>
      <c r="B404" s="17">
        <v>4410</v>
      </c>
      <c r="C404" s="18" t="s">
        <v>48</v>
      </c>
      <c r="D404" s="19">
        <v>8497.2199999999993</v>
      </c>
      <c r="E404" s="19">
        <v>7000</v>
      </c>
      <c r="F404" s="19">
        <v>8000</v>
      </c>
      <c r="G404" s="51">
        <v>6000</v>
      </c>
      <c r="H404" s="47">
        <f t="shared" si="25"/>
        <v>85.714285714285708</v>
      </c>
    </row>
    <row r="405" spans="1:8" ht="15.05" customHeight="1">
      <c r="A405" s="123"/>
      <c r="B405" s="17">
        <v>4430</v>
      </c>
      <c r="C405" s="18" t="s">
        <v>49</v>
      </c>
      <c r="D405" s="19">
        <v>4144</v>
      </c>
      <c r="E405" s="19">
        <v>5000</v>
      </c>
      <c r="F405" s="19">
        <v>6000</v>
      </c>
      <c r="G405" s="51">
        <v>6000</v>
      </c>
      <c r="H405" s="47">
        <f t="shared" si="25"/>
        <v>120</v>
      </c>
    </row>
    <row r="406" spans="1:8" ht="15.05" customHeight="1">
      <c r="A406" s="123"/>
      <c r="B406" s="17">
        <v>4440</v>
      </c>
      <c r="C406" s="18" t="s">
        <v>50</v>
      </c>
      <c r="D406" s="19">
        <v>112244.78</v>
      </c>
      <c r="E406" s="19">
        <v>106311</v>
      </c>
      <c r="F406" s="19">
        <v>105976</v>
      </c>
      <c r="G406" s="51">
        <v>105976</v>
      </c>
      <c r="H406" s="47">
        <f t="shared" si="25"/>
        <v>99.684886794405088</v>
      </c>
    </row>
    <row r="407" spans="1:8" ht="23.6">
      <c r="A407" s="35"/>
      <c r="B407" s="36">
        <v>4700</v>
      </c>
      <c r="C407" s="37" t="s">
        <v>53</v>
      </c>
      <c r="D407" s="19">
        <v>470</v>
      </c>
      <c r="E407" s="19">
        <v>2500</v>
      </c>
      <c r="F407" s="19">
        <v>4000</v>
      </c>
      <c r="G407" s="51">
        <v>1000</v>
      </c>
      <c r="H407" s="47">
        <f t="shared" si="25"/>
        <v>40</v>
      </c>
    </row>
    <row r="408" spans="1:8" ht="15.05" customHeight="1" thickBot="1">
      <c r="A408" s="35"/>
      <c r="B408" s="17">
        <v>6050</v>
      </c>
      <c r="C408" s="18" t="s">
        <v>54</v>
      </c>
      <c r="D408" s="19">
        <v>0</v>
      </c>
      <c r="E408" s="19">
        <v>0</v>
      </c>
      <c r="F408" s="19">
        <v>387000</v>
      </c>
      <c r="G408" s="51">
        <v>0</v>
      </c>
      <c r="H408" s="47">
        <v>0</v>
      </c>
    </row>
    <row r="409" spans="1:8" ht="18" customHeight="1" thickTop="1" thickBot="1">
      <c r="A409" s="133" t="s">
        <v>177</v>
      </c>
      <c r="B409" s="134"/>
      <c r="C409" s="135"/>
      <c r="D409" s="21">
        <f>SUM(D388:D408)</f>
        <v>3506081.1800000006</v>
      </c>
      <c r="E409" s="21">
        <f>SUM(E388:E408)</f>
        <v>3570605.82</v>
      </c>
      <c r="F409" s="21">
        <f>SUM(F388:F408)</f>
        <v>4203706.2</v>
      </c>
      <c r="G409" s="21">
        <f>SUM(G388:G408)</f>
        <v>3233043.2</v>
      </c>
      <c r="H409" s="48">
        <f>SUM(G409/E409*100)</f>
        <v>90.546068734072705</v>
      </c>
    </row>
    <row r="410" spans="1:8" ht="24.4" customHeight="1" thickTop="1">
      <c r="A410" s="123">
        <v>80130</v>
      </c>
      <c r="B410" s="164" t="s">
        <v>178</v>
      </c>
      <c r="C410" s="165"/>
      <c r="D410" s="165"/>
      <c r="E410" s="165"/>
      <c r="F410" s="165"/>
      <c r="G410" s="165"/>
      <c r="H410" s="166"/>
    </row>
    <row r="411" spans="1:8" ht="24.4" customHeight="1">
      <c r="A411" s="123"/>
      <c r="B411" s="70">
        <v>2320</v>
      </c>
      <c r="C411" s="76" t="s">
        <v>282</v>
      </c>
      <c r="D411" s="19">
        <v>1960</v>
      </c>
      <c r="E411" s="19">
        <v>1500</v>
      </c>
      <c r="F411" s="19">
        <v>1500</v>
      </c>
      <c r="G411" s="51">
        <v>1500</v>
      </c>
      <c r="H411" s="47">
        <f>SUM(G411/E411*100)</f>
        <v>100</v>
      </c>
    </row>
    <row r="412" spans="1:8" ht="23.6">
      <c r="A412" s="123"/>
      <c r="B412" s="89">
        <v>2330</v>
      </c>
      <c r="C412" s="18" t="s">
        <v>179</v>
      </c>
      <c r="D412" s="19">
        <v>88840</v>
      </c>
      <c r="E412" s="19">
        <v>96910</v>
      </c>
      <c r="F412" s="19">
        <v>98440</v>
      </c>
      <c r="G412" s="51">
        <v>98440</v>
      </c>
      <c r="H412" s="47">
        <f t="shared" ref="H412:H434" si="26">SUM(G412/E412*100)</f>
        <v>101.57878443917036</v>
      </c>
    </row>
    <row r="413" spans="1:8" ht="15.05" customHeight="1">
      <c r="A413" s="123"/>
      <c r="B413" s="70">
        <v>3020</v>
      </c>
      <c r="C413" s="33" t="s">
        <v>36</v>
      </c>
      <c r="D413" s="24">
        <v>12145.77</v>
      </c>
      <c r="E413" s="38">
        <v>16348</v>
      </c>
      <c r="F413" s="38">
        <v>16900</v>
      </c>
      <c r="G413" s="24">
        <v>16900</v>
      </c>
      <c r="H413" s="47">
        <f t="shared" si="26"/>
        <v>103.37655982383167</v>
      </c>
    </row>
    <row r="414" spans="1:8" ht="15.05" customHeight="1">
      <c r="A414" s="123"/>
      <c r="B414" s="17">
        <v>4010</v>
      </c>
      <c r="C414" s="18" t="s">
        <v>37</v>
      </c>
      <c r="D414" s="71">
        <v>5050080.21</v>
      </c>
      <c r="E414" s="38">
        <v>4728827</v>
      </c>
      <c r="F414" s="38">
        <v>5553445</v>
      </c>
      <c r="G414" s="24">
        <v>4810000</v>
      </c>
      <c r="H414" s="47">
        <f t="shared" si="26"/>
        <v>101.71655676978668</v>
      </c>
    </row>
    <row r="415" spans="1:8" ht="15.05" customHeight="1">
      <c r="A415" s="123"/>
      <c r="B415" s="17">
        <v>4040</v>
      </c>
      <c r="C415" s="18" t="s">
        <v>73</v>
      </c>
      <c r="D415" s="19">
        <v>394063.37</v>
      </c>
      <c r="E415" s="38">
        <v>428424</v>
      </c>
      <c r="F415" s="38">
        <v>420060</v>
      </c>
      <c r="G415" s="24">
        <v>420060</v>
      </c>
      <c r="H415" s="47">
        <f t="shared" si="26"/>
        <v>98.047728418575986</v>
      </c>
    </row>
    <row r="416" spans="1:8" ht="15.05" customHeight="1">
      <c r="A416" s="123"/>
      <c r="B416" s="17">
        <v>4110</v>
      </c>
      <c r="C416" s="18" t="s">
        <v>39</v>
      </c>
      <c r="D416" s="19">
        <v>927352.65</v>
      </c>
      <c r="E416" s="38">
        <v>903000</v>
      </c>
      <c r="F416" s="38">
        <v>1014842</v>
      </c>
      <c r="G416" s="24">
        <v>912000</v>
      </c>
      <c r="H416" s="47">
        <f t="shared" si="26"/>
        <v>100.99667774086379</v>
      </c>
    </row>
    <row r="417" spans="1:8" ht="15.05" customHeight="1">
      <c r="A417" s="163"/>
      <c r="B417" s="17">
        <v>4120</v>
      </c>
      <c r="C417" s="18" t="s">
        <v>40</v>
      </c>
      <c r="D417" s="19">
        <v>109849.9</v>
      </c>
      <c r="E417" s="19">
        <v>132500</v>
      </c>
      <c r="F417" s="19">
        <v>144984</v>
      </c>
      <c r="G417" s="51">
        <v>134500</v>
      </c>
      <c r="H417" s="47">
        <f t="shared" si="26"/>
        <v>101.50943396226415</v>
      </c>
    </row>
    <row r="418" spans="1:8" ht="15.05" customHeight="1">
      <c r="A418" s="163"/>
      <c r="B418" s="17">
        <v>4170</v>
      </c>
      <c r="C418" s="18" t="s">
        <v>41</v>
      </c>
      <c r="D418" s="19">
        <v>34454.22</v>
      </c>
      <c r="E418" s="19">
        <v>24000</v>
      </c>
      <c r="F418" s="19">
        <v>31500</v>
      </c>
      <c r="G418" s="51">
        <v>26500</v>
      </c>
      <c r="H418" s="47">
        <f t="shared" si="26"/>
        <v>110.41666666666667</v>
      </c>
    </row>
    <row r="419" spans="1:8" ht="15.05" customHeight="1">
      <c r="A419" s="163"/>
      <c r="B419" s="36">
        <v>4210</v>
      </c>
      <c r="C419" s="18" t="s">
        <v>30</v>
      </c>
      <c r="D419" s="19">
        <v>101045.62</v>
      </c>
      <c r="E419" s="19">
        <v>106903.18</v>
      </c>
      <c r="F419" s="19">
        <v>168660</v>
      </c>
      <c r="G419" s="51">
        <v>103000</v>
      </c>
      <c r="H419" s="47">
        <f t="shared" si="26"/>
        <v>96.348864458475418</v>
      </c>
    </row>
    <row r="420" spans="1:8" ht="15.05" customHeight="1">
      <c r="A420" s="163"/>
      <c r="B420" s="36">
        <v>4240</v>
      </c>
      <c r="C420" s="37" t="s">
        <v>165</v>
      </c>
      <c r="D420" s="24">
        <v>4520.2</v>
      </c>
      <c r="E420" s="38">
        <v>101000</v>
      </c>
      <c r="F420" s="38">
        <v>126491</v>
      </c>
      <c r="G420" s="24">
        <v>50500</v>
      </c>
      <c r="H420" s="47">
        <f t="shared" si="26"/>
        <v>50</v>
      </c>
    </row>
    <row r="421" spans="1:8" ht="15.05" customHeight="1">
      <c r="A421" s="163"/>
      <c r="B421" s="17">
        <v>4260</v>
      </c>
      <c r="C421" s="18" t="s">
        <v>42</v>
      </c>
      <c r="D421" s="71">
        <v>409254.51</v>
      </c>
      <c r="E421" s="71">
        <v>430000</v>
      </c>
      <c r="F421" s="71">
        <v>451000</v>
      </c>
      <c r="G421" s="80">
        <v>405000</v>
      </c>
      <c r="H421" s="47">
        <f t="shared" si="26"/>
        <v>94.186046511627907</v>
      </c>
    </row>
    <row r="422" spans="1:8" ht="15.05" customHeight="1">
      <c r="A422" s="163"/>
      <c r="B422" s="17">
        <v>4270</v>
      </c>
      <c r="C422" s="18" t="s">
        <v>43</v>
      </c>
      <c r="D422" s="24">
        <v>26873.439999999999</v>
      </c>
      <c r="E422" s="38">
        <v>34479</v>
      </c>
      <c r="F422" s="38">
        <v>382900</v>
      </c>
      <c r="G422" s="24">
        <v>31000</v>
      </c>
      <c r="H422" s="47">
        <f t="shared" si="26"/>
        <v>89.909800168218339</v>
      </c>
    </row>
    <row r="423" spans="1:8" ht="15.05" customHeight="1">
      <c r="A423" s="163"/>
      <c r="B423" s="36">
        <v>4280</v>
      </c>
      <c r="C423" s="37" t="s">
        <v>44</v>
      </c>
      <c r="D423" s="71">
        <v>3325</v>
      </c>
      <c r="E423" s="71">
        <v>5400</v>
      </c>
      <c r="F423" s="71">
        <v>4500</v>
      </c>
      <c r="G423" s="80">
        <v>4500</v>
      </c>
      <c r="H423" s="47">
        <f t="shared" si="26"/>
        <v>83.333333333333343</v>
      </c>
    </row>
    <row r="424" spans="1:8" ht="15.05" customHeight="1">
      <c r="A424" s="123"/>
      <c r="B424" s="17">
        <v>4300</v>
      </c>
      <c r="C424" s="18" t="s">
        <v>17</v>
      </c>
      <c r="D424" s="19">
        <v>80604.479999999996</v>
      </c>
      <c r="E424" s="19">
        <v>84130</v>
      </c>
      <c r="F424" s="19">
        <v>104200</v>
      </c>
      <c r="G424" s="51">
        <v>78000</v>
      </c>
      <c r="H424" s="47">
        <f t="shared" si="26"/>
        <v>92.713657434922141</v>
      </c>
    </row>
    <row r="425" spans="1:8" ht="15.05" customHeight="1">
      <c r="A425" s="163"/>
      <c r="B425" s="17">
        <v>4350</v>
      </c>
      <c r="C425" s="18" t="s">
        <v>45</v>
      </c>
      <c r="D425" s="19">
        <v>12408.73</v>
      </c>
      <c r="E425" s="19">
        <v>9596</v>
      </c>
      <c r="F425" s="19">
        <v>5600</v>
      </c>
      <c r="G425" s="51">
        <v>5600</v>
      </c>
      <c r="H425" s="47">
        <f t="shared" si="26"/>
        <v>58.357649020425171</v>
      </c>
    </row>
    <row r="426" spans="1:8" ht="23.6">
      <c r="A426" s="163"/>
      <c r="B426" s="17">
        <v>4360</v>
      </c>
      <c r="C426" s="18" t="s">
        <v>46</v>
      </c>
      <c r="D426" s="19">
        <v>1000</v>
      </c>
      <c r="E426" s="19">
        <v>1000</v>
      </c>
      <c r="F426" s="19">
        <v>1400</v>
      </c>
      <c r="G426" s="51">
        <v>1400</v>
      </c>
      <c r="H426" s="47">
        <f t="shared" si="26"/>
        <v>140</v>
      </c>
    </row>
    <row r="427" spans="1:8" ht="23.6">
      <c r="A427" s="163"/>
      <c r="B427" s="17">
        <v>4370</v>
      </c>
      <c r="C427" s="18" t="s">
        <v>70</v>
      </c>
      <c r="D427" s="19">
        <v>9512.94</v>
      </c>
      <c r="E427" s="19">
        <v>9600</v>
      </c>
      <c r="F427" s="19">
        <v>9800</v>
      </c>
      <c r="G427" s="51">
        <v>9800</v>
      </c>
      <c r="H427" s="47">
        <f t="shared" si="26"/>
        <v>102.08333333333333</v>
      </c>
    </row>
    <row r="428" spans="1:8" ht="23.6">
      <c r="A428" s="163"/>
      <c r="B428" s="36">
        <v>4390</v>
      </c>
      <c r="C428" s="37" t="s">
        <v>105</v>
      </c>
      <c r="D428" s="19">
        <v>30</v>
      </c>
      <c r="E428" s="19">
        <v>500</v>
      </c>
      <c r="F428" s="19">
        <v>500</v>
      </c>
      <c r="G428" s="51">
        <v>500</v>
      </c>
      <c r="H428" s="47">
        <f t="shared" si="26"/>
        <v>100</v>
      </c>
    </row>
    <row r="429" spans="1:8" ht="15.05" customHeight="1">
      <c r="A429" s="163"/>
      <c r="B429" s="36">
        <v>4410</v>
      </c>
      <c r="C429" s="37" t="s">
        <v>48</v>
      </c>
      <c r="D429" s="24">
        <v>4791.62</v>
      </c>
      <c r="E429" s="38">
        <v>7900</v>
      </c>
      <c r="F429" s="38">
        <v>10700</v>
      </c>
      <c r="G429" s="24">
        <v>6700</v>
      </c>
      <c r="H429" s="47">
        <f t="shared" si="26"/>
        <v>84.810126582278471</v>
      </c>
    </row>
    <row r="430" spans="1:8" ht="15.05" customHeight="1">
      <c r="A430" s="123"/>
      <c r="B430" s="91">
        <v>4420</v>
      </c>
      <c r="C430" s="37" t="s">
        <v>106</v>
      </c>
      <c r="D430" s="71">
        <v>0</v>
      </c>
      <c r="E430" s="71">
        <v>0</v>
      </c>
      <c r="F430" s="71">
        <v>500</v>
      </c>
      <c r="G430" s="80">
        <v>100</v>
      </c>
      <c r="H430" s="47">
        <v>0</v>
      </c>
    </row>
    <row r="431" spans="1:8" ht="15.05" customHeight="1">
      <c r="A431" s="123"/>
      <c r="B431" s="49">
        <v>4430</v>
      </c>
      <c r="C431" s="58" t="s">
        <v>49</v>
      </c>
      <c r="D431" s="19">
        <v>18820.5</v>
      </c>
      <c r="E431" s="19">
        <v>22200</v>
      </c>
      <c r="F431" s="19">
        <v>24000</v>
      </c>
      <c r="G431" s="51">
        <v>24000</v>
      </c>
      <c r="H431" s="47">
        <f t="shared" si="26"/>
        <v>108.10810810810811</v>
      </c>
    </row>
    <row r="432" spans="1:8" ht="15.05" customHeight="1">
      <c r="A432" s="123"/>
      <c r="B432" s="17">
        <v>4440</v>
      </c>
      <c r="C432" s="18" t="s">
        <v>50</v>
      </c>
      <c r="D432" s="19">
        <v>294940.78999999998</v>
      </c>
      <c r="E432" s="19">
        <v>294777</v>
      </c>
      <c r="F432" s="19">
        <v>301839</v>
      </c>
      <c r="G432" s="51">
        <v>301839</v>
      </c>
      <c r="H432" s="47">
        <f t="shared" si="26"/>
        <v>102.39570929889375</v>
      </c>
    </row>
    <row r="433" spans="1:8" ht="15.05" customHeight="1">
      <c r="A433" s="35"/>
      <c r="B433" s="17">
        <v>4500</v>
      </c>
      <c r="C433" s="37" t="s">
        <v>107</v>
      </c>
      <c r="D433" s="19">
        <v>3590</v>
      </c>
      <c r="E433" s="19">
        <v>3687</v>
      </c>
      <c r="F433" s="19">
        <v>4200</v>
      </c>
      <c r="G433" s="51">
        <v>4200</v>
      </c>
      <c r="H433" s="47">
        <f t="shared" si="26"/>
        <v>113.91375101708707</v>
      </c>
    </row>
    <row r="434" spans="1:8" ht="23.6">
      <c r="A434" s="35"/>
      <c r="B434" s="36">
        <v>4700</v>
      </c>
      <c r="C434" s="37" t="s">
        <v>53</v>
      </c>
      <c r="D434" s="19">
        <v>768</v>
      </c>
      <c r="E434" s="19">
        <v>2570</v>
      </c>
      <c r="F434" s="19">
        <v>3900</v>
      </c>
      <c r="G434" s="51">
        <v>1000</v>
      </c>
      <c r="H434" s="47">
        <f t="shared" si="26"/>
        <v>38.910505836575879</v>
      </c>
    </row>
    <row r="435" spans="1:8" ht="15.05" customHeight="1" thickBot="1">
      <c r="A435" s="35"/>
      <c r="B435" s="17">
        <v>6060</v>
      </c>
      <c r="C435" s="18" t="s">
        <v>55</v>
      </c>
      <c r="D435" s="19">
        <v>0</v>
      </c>
      <c r="E435" s="19">
        <v>0</v>
      </c>
      <c r="F435" s="19">
        <v>30000</v>
      </c>
      <c r="G435" s="51">
        <v>0</v>
      </c>
      <c r="H435" s="47">
        <v>0</v>
      </c>
    </row>
    <row r="436" spans="1:8" ht="19" customHeight="1" thickTop="1" thickBot="1">
      <c r="A436" s="133" t="s">
        <v>180</v>
      </c>
      <c r="B436" s="134"/>
      <c r="C436" s="135"/>
      <c r="D436" s="21">
        <f>SUM(D411:D435)</f>
        <v>7590231.950000002</v>
      </c>
      <c r="E436" s="21">
        <f>SUM(E411:E435)</f>
        <v>7445251.1799999997</v>
      </c>
      <c r="F436" s="21">
        <f>SUM(F411:F435)</f>
        <v>8911861</v>
      </c>
      <c r="G436" s="21">
        <f>SUM(G411:G435)</f>
        <v>7447039</v>
      </c>
      <c r="H436" s="48">
        <f>SUM(G436/E436*100)</f>
        <v>100.02401289032133</v>
      </c>
    </row>
    <row r="437" spans="1:8" ht="24.4" customHeight="1" thickTop="1">
      <c r="A437" s="60">
        <v>80134</v>
      </c>
      <c r="B437" s="129" t="s">
        <v>181</v>
      </c>
      <c r="C437" s="130"/>
      <c r="D437" s="130"/>
      <c r="E437" s="130"/>
      <c r="F437" s="130"/>
      <c r="G437" s="130"/>
      <c r="H437" s="131"/>
    </row>
    <row r="438" spans="1:8" ht="15.05" customHeight="1">
      <c r="A438" s="123"/>
      <c r="B438" s="70">
        <v>3020</v>
      </c>
      <c r="C438" s="33" t="s">
        <v>36</v>
      </c>
      <c r="D438" s="24">
        <v>500</v>
      </c>
      <c r="E438" s="38">
        <v>1000</v>
      </c>
      <c r="F438" s="38">
        <v>200</v>
      </c>
      <c r="G438" s="24">
        <v>200</v>
      </c>
      <c r="H438" s="47">
        <f>SUM(G438/E438*100)</f>
        <v>20</v>
      </c>
    </row>
    <row r="439" spans="1:8" ht="15.05" customHeight="1">
      <c r="A439" s="123"/>
      <c r="B439" s="17">
        <v>4010</v>
      </c>
      <c r="C439" s="18" t="s">
        <v>37</v>
      </c>
      <c r="D439" s="24">
        <v>1057277.6100000001</v>
      </c>
      <c r="E439" s="71">
        <v>995000</v>
      </c>
      <c r="F439" s="71">
        <v>1086003</v>
      </c>
      <c r="G439" s="24">
        <v>990000</v>
      </c>
      <c r="H439" s="47">
        <f t="shared" ref="H439:H450" si="27">SUM(G439/E439*100)</f>
        <v>99.497487437185924</v>
      </c>
    </row>
    <row r="440" spans="1:8" ht="15.05" customHeight="1">
      <c r="A440" s="123"/>
      <c r="B440" s="17">
        <v>4040</v>
      </c>
      <c r="C440" s="18" t="s">
        <v>73</v>
      </c>
      <c r="D440" s="71">
        <v>82291.11</v>
      </c>
      <c r="E440" s="38">
        <v>89360</v>
      </c>
      <c r="F440" s="38">
        <v>89100</v>
      </c>
      <c r="G440" s="80">
        <v>89100</v>
      </c>
      <c r="H440" s="47">
        <f t="shared" si="27"/>
        <v>99.709042076991935</v>
      </c>
    </row>
    <row r="441" spans="1:8" ht="15.05" customHeight="1">
      <c r="A441" s="123"/>
      <c r="B441" s="17">
        <v>4110</v>
      </c>
      <c r="C441" s="18" t="s">
        <v>39</v>
      </c>
      <c r="D441" s="24">
        <v>191611.17</v>
      </c>
      <c r="E441" s="71">
        <v>190000</v>
      </c>
      <c r="F441" s="71">
        <v>200209</v>
      </c>
      <c r="G441" s="24">
        <v>190000</v>
      </c>
      <c r="H441" s="47">
        <f t="shared" si="27"/>
        <v>100</v>
      </c>
    </row>
    <row r="442" spans="1:8" ht="15.05" customHeight="1">
      <c r="A442" s="123"/>
      <c r="B442" s="17">
        <v>4120</v>
      </c>
      <c r="C442" s="18" t="s">
        <v>40</v>
      </c>
      <c r="D442" s="71">
        <v>26991.69</v>
      </c>
      <c r="E442" s="38">
        <v>27000</v>
      </c>
      <c r="F442" s="38">
        <v>28485</v>
      </c>
      <c r="G442" s="80">
        <v>27000</v>
      </c>
      <c r="H442" s="47">
        <f t="shared" si="27"/>
        <v>100</v>
      </c>
    </row>
    <row r="443" spans="1:8" ht="15.05" customHeight="1">
      <c r="A443" s="123"/>
      <c r="B443" s="17">
        <v>4210</v>
      </c>
      <c r="C443" s="18" t="s">
        <v>30</v>
      </c>
      <c r="D443" s="24">
        <v>6612</v>
      </c>
      <c r="E443" s="24">
        <v>6500</v>
      </c>
      <c r="F443" s="24">
        <v>6500</v>
      </c>
      <c r="G443" s="24">
        <v>6500</v>
      </c>
      <c r="H443" s="47">
        <f t="shared" si="27"/>
        <v>100</v>
      </c>
    </row>
    <row r="444" spans="1:8" ht="15.05" customHeight="1">
      <c r="A444" s="123"/>
      <c r="B444" s="17">
        <v>4240</v>
      </c>
      <c r="C444" s="18" t="s">
        <v>165</v>
      </c>
      <c r="D444" s="71">
        <v>89.91</v>
      </c>
      <c r="E444" s="71">
        <v>500</v>
      </c>
      <c r="F444" s="71">
        <v>2000</v>
      </c>
      <c r="G444" s="80">
        <v>500</v>
      </c>
      <c r="H444" s="47">
        <f t="shared" si="27"/>
        <v>100</v>
      </c>
    </row>
    <row r="445" spans="1:8" ht="15.05" customHeight="1">
      <c r="A445" s="123"/>
      <c r="B445" s="17">
        <v>4260</v>
      </c>
      <c r="C445" s="18" t="s">
        <v>42</v>
      </c>
      <c r="D445" s="19">
        <v>5000</v>
      </c>
      <c r="E445" s="19">
        <v>5000</v>
      </c>
      <c r="F445" s="19">
        <v>3000</v>
      </c>
      <c r="G445" s="51">
        <v>3000</v>
      </c>
      <c r="H445" s="47">
        <f t="shared" si="27"/>
        <v>60</v>
      </c>
    </row>
    <row r="446" spans="1:8" ht="15.05" customHeight="1">
      <c r="A446" s="123"/>
      <c r="B446" s="17">
        <v>4270</v>
      </c>
      <c r="C446" s="18" t="s">
        <v>182</v>
      </c>
      <c r="D446" s="19">
        <v>295.2</v>
      </c>
      <c r="E446" s="19">
        <v>1000</v>
      </c>
      <c r="F446" s="19">
        <v>2000</v>
      </c>
      <c r="G446" s="51">
        <v>1000</v>
      </c>
      <c r="H446" s="47">
        <f t="shared" si="27"/>
        <v>100</v>
      </c>
    </row>
    <row r="447" spans="1:8" ht="15.05" customHeight="1">
      <c r="A447" s="123"/>
      <c r="B447" s="17">
        <v>4300</v>
      </c>
      <c r="C447" s="18" t="s">
        <v>17</v>
      </c>
      <c r="D447" s="24">
        <v>3913.3</v>
      </c>
      <c r="E447" s="38">
        <v>500</v>
      </c>
      <c r="F447" s="38">
        <v>1000</v>
      </c>
      <c r="G447" s="24">
        <v>1000</v>
      </c>
      <c r="H447" s="47">
        <f t="shared" si="27"/>
        <v>200</v>
      </c>
    </row>
    <row r="448" spans="1:8" ht="23.6">
      <c r="A448" s="123"/>
      <c r="B448" s="36">
        <v>4370</v>
      </c>
      <c r="C448" s="18" t="s">
        <v>70</v>
      </c>
      <c r="D448" s="24">
        <v>0</v>
      </c>
      <c r="E448" s="24">
        <v>500</v>
      </c>
      <c r="F448" s="24">
        <v>1000</v>
      </c>
      <c r="G448" s="24">
        <v>500</v>
      </c>
      <c r="H448" s="47">
        <f t="shared" si="27"/>
        <v>100</v>
      </c>
    </row>
    <row r="449" spans="1:8" ht="15.05" customHeight="1">
      <c r="A449" s="123"/>
      <c r="B449" s="36">
        <v>4410</v>
      </c>
      <c r="C449" s="37" t="s">
        <v>48</v>
      </c>
      <c r="D449" s="71">
        <v>3000</v>
      </c>
      <c r="E449" s="71">
        <v>2000</v>
      </c>
      <c r="F449" s="71">
        <v>3000</v>
      </c>
      <c r="G449" s="80">
        <v>2500</v>
      </c>
      <c r="H449" s="47">
        <f t="shared" si="27"/>
        <v>125</v>
      </c>
    </row>
    <row r="450" spans="1:8" ht="15.05" customHeight="1" thickBot="1">
      <c r="A450" s="123"/>
      <c r="B450" s="49">
        <v>4440</v>
      </c>
      <c r="C450" s="58" t="s">
        <v>50</v>
      </c>
      <c r="D450" s="19">
        <v>44264.22</v>
      </c>
      <c r="E450" s="19">
        <v>44840</v>
      </c>
      <c r="F450" s="19">
        <v>44178</v>
      </c>
      <c r="G450" s="51">
        <v>44178</v>
      </c>
      <c r="H450" s="47">
        <f t="shared" si="27"/>
        <v>98.523639607493308</v>
      </c>
    </row>
    <row r="451" spans="1:8" ht="18" customHeight="1" thickTop="1" thickBot="1">
      <c r="A451" s="132" t="s">
        <v>183</v>
      </c>
      <c r="B451" s="132"/>
      <c r="C451" s="132"/>
      <c r="D451" s="55">
        <f>SUM(D438:D450)</f>
        <v>1421846.21</v>
      </c>
      <c r="E451" s="55">
        <f>SUM(E438:E450)</f>
        <v>1363200</v>
      </c>
      <c r="F451" s="55">
        <f>SUM(F438:F450)</f>
        <v>1466675</v>
      </c>
      <c r="G451" s="55">
        <f>SUM(G438:G450)</f>
        <v>1355478</v>
      </c>
      <c r="H451" s="48">
        <f>SUM(G451/E451*100)</f>
        <v>99.433538732394368</v>
      </c>
    </row>
    <row r="452" spans="1:8" ht="24.4" customHeight="1" thickTop="1">
      <c r="A452" s="60">
        <v>80140</v>
      </c>
      <c r="B452" s="129" t="s">
        <v>184</v>
      </c>
      <c r="C452" s="130"/>
      <c r="D452" s="130"/>
      <c r="E452" s="130"/>
      <c r="F452" s="130"/>
      <c r="G452" s="130"/>
      <c r="H452" s="131"/>
    </row>
    <row r="453" spans="1:8" ht="15.05" customHeight="1">
      <c r="A453" s="123"/>
      <c r="B453" s="17">
        <v>3020</v>
      </c>
      <c r="C453" s="33" t="s">
        <v>36</v>
      </c>
      <c r="D453" s="19">
        <v>1765.51</v>
      </c>
      <c r="E453" s="19">
        <v>3100</v>
      </c>
      <c r="F453" s="19">
        <v>3100</v>
      </c>
      <c r="G453" s="51">
        <v>3100</v>
      </c>
      <c r="H453" s="47">
        <f>SUM(G453/E453*100)</f>
        <v>100</v>
      </c>
    </row>
    <row r="454" spans="1:8" ht="15.05" customHeight="1">
      <c r="A454" s="123"/>
      <c r="B454" s="17">
        <v>4010</v>
      </c>
      <c r="C454" s="18" t="s">
        <v>37</v>
      </c>
      <c r="D454" s="19">
        <v>1439558.53</v>
      </c>
      <c r="E454" s="19">
        <v>1309295.1299999999</v>
      </c>
      <c r="F454" s="19">
        <v>1398894</v>
      </c>
      <c r="G454" s="51">
        <v>1300000</v>
      </c>
      <c r="H454" s="47">
        <f t="shared" ref="H454:H478" si="28">SUM(G454/E454*100)</f>
        <v>99.2900660983899</v>
      </c>
    </row>
    <row r="455" spans="1:8" ht="15.05" customHeight="1">
      <c r="A455" s="123"/>
      <c r="B455" s="17">
        <v>4040</v>
      </c>
      <c r="C455" s="18" t="s">
        <v>73</v>
      </c>
      <c r="D455" s="19">
        <v>122571.16</v>
      </c>
      <c r="E455" s="19">
        <v>125300</v>
      </c>
      <c r="F455" s="19">
        <v>125300</v>
      </c>
      <c r="G455" s="51">
        <v>125300</v>
      </c>
      <c r="H455" s="47">
        <f t="shared" si="28"/>
        <v>100</v>
      </c>
    </row>
    <row r="456" spans="1:8" ht="15.05" customHeight="1">
      <c r="A456" s="123"/>
      <c r="B456" s="17">
        <v>4110</v>
      </c>
      <c r="C456" s="18" t="s">
        <v>39</v>
      </c>
      <c r="D456" s="19">
        <v>265325.62</v>
      </c>
      <c r="E456" s="19">
        <v>250000</v>
      </c>
      <c r="F456" s="19">
        <v>257007</v>
      </c>
      <c r="G456" s="51">
        <v>240000</v>
      </c>
      <c r="H456" s="47">
        <f t="shared" si="28"/>
        <v>96</v>
      </c>
    </row>
    <row r="457" spans="1:8" ht="15.05" customHeight="1">
      <c r="A457" s="123"/>
      <c r="B457" s="17">
        <v>4117</v>
      </c>
      <c r="C457" s="18" t="s">
        <v>39</v>
      </c>
      <c r="D457" s="19">
        <v>0</v>
      </c>
      <c r="E457" s="19">
        <v>1000</v>
      </c>
      <c r="F457" s="19">
        <v>0</v>
      </c>
      <c r="G457" s="51">
        <v>0</v>
      </c>
      <c r="H457" s="47">
        <f t="shared" ref="H457" si="29">SUM(G457/E457*100)</f>
        <v>0</v>
      </c>
    </row>
    <row r="458" spans="1:8" ht="15.05" customHeight="1">
      <c r="A458" s="123"/>
      <c r="B458" s="17">
        <v>4120</v>
      </c>
      <c r="C458" s="18" t="s">
        <v>40</v>
      </c>
      <c r="D458" s="24">
        <v>31745.5</v>
      </c>
      <c r="E458" s="38">
        <v>37000</v>
      </c>
      <c r="F458" s="38">
        <v>36630</v>
      </c>
      <c r="G458" s="24">
        <v>34000</v>
      </c>
      <c r="H458" s="47">
        <f t="shared" si="28"/>
        <v>91.891891891891902</v>
      </c>
    </row>
    <row r="459" spans="1:8" ht="15.05" customHeight="1">
      <c r="A459" s="123"/>
      <c r="B459" s="17">
        <v>4127</v>
      </c>
      <c r="C459" s="18" t="s">
        <v>40</v>
      </c>
      <c r="D459" s="24">
        <v>0</v>
      </c>
      <c r="E459" s="38">
        <v>500</v>
      </c>
      <c r="F459" s="38">
        <v>0</v>
      </c>
      <c r="G459" s="24">
        <v>0</v>
      </c>
      <c r="H459" s="47">
        <f t="shared" ref="H459" si="30">SUM(G459/E459*100)</f>
        <v>0</v>
      </c>
    </row>
    <row r="460" spans="1:8" ht="15.05" customHeight="1">
      <c r="A460" s="123"/>
      <c r="B460" s="17">
        <v>4170</v>
      </c>
      <c r="C460" s="18" t="s">
        <v>41</v>
      </c>
      <c r="D460" s="38">
        <v>7662.53</v>
      </c>
      <c r="E460" s="38">
        <v>7000</v>
      </c>
      <c r="F460" s="38">
        <v>10000</v>
      </c>
      <c r="G460" s="24">
        <v>7000</v>
      </c>
      <c r="H460" s="47">
        <f t="shared" si="28"/>
        <v>100</v>
      </c>
    </row>
    <row r="461" spans="1:8" ht="15.05" customHeight="1">
      <c r="A461" s="123"/>
      <c r="B461" s="17">
        <v>4177</v>
      </c>
      <c r="C461" s="18" t="s">
        <v>41</v>
      </c>
      <c r="D461" s="71">
        <v>0</v>
      </c>
      <c r="E461" s="71">
        <v>5000</v>
      </c>
      <c r="F461" s="71">
        <v>0</v>
      </c>
      <c r="G461" s="80">
        <v>0</v>
      </c>
      <c r="H461" s="47">
        <f t="shared" ref="H461" si="31">SUM(G461/E461*100)</f>
        <v>0</v>
      </c>
    </row>
    <row r="462" spans="1:8" ht="15.05" customHeight="1">
      <c r="A462" s="123"/>
      <c r="B462" s="17">
        <v>4210</v>
      </c>
      <c r="C462" s="18" t="s">
        <v>30</v>
      </c>
      <c r="D462" s="19">
        <v>52483.040000000001</v>
      </c>
      <c r="E462" s="19">
        <v>46062</v>
      </c>
      <c r="F462" s="19">
        <v>65492</v>
      </c>
      <c r="G462" s="51">
        <v>55000</v>
      </c>
      <c r="H462" s="47">
        <f t="shared" si="28"/>
        <v>119.40428118622725</v>
      </c>
    </row>
    <row r="463" spans="1:8" ht="15.05" customHeight="1">
      <c r="A463" s="123"/>
      <c r="B463" s="17">
        <v>4240</v>
      </c>
      <c r="C463" s="18" t="s">
        <v>165</v>
      </c>
      <c r="D463" s="24">
        <v>49.52</v>
      </c>
      <c r="E463" s="38">
        <v>2000</v>
      </c>
      <c r="F463" s="38">
        <v>17000</v>
      </c>
      <c r="G463" s="24">
        <v>12000</v>
      </c>
      <c r="H463" s="47">
        <f t="shared" si="28"/>
        <v>600</v>
      </c>
    </row>
    <row r="464" spans="1:8" ht="15.05" customHeight="1">
      <c r="A464" s="123"/>
      <c r="B464" s="17">
        <v>4260</v>
      </c>
      <c r="C464" s="18" t="s">
        <v>42</v>
      </c>
      <c r="D464" s="71">
        <v>126732.23</v>
      </c>
      <c r="E464" s="71">
        <v>120000</v>
      </c>
      <c r="F464" s="71">
        <v>122880</v>
      </c>
      <c r="G464" s="80">
        <v>120000</v>
      </c>
      <c r="H464" s="47">
        <f t="shared" si="28"/>
        <v>100</v>
      </c>
    </row>
    <row r="465" spans="1:8" ht="15.05" customHeight="1">
      <c r="A465" s="163"/>
      <c r="B465" s="17">
        <v>4270</v>
      </c>
      <c r="C465" s="18" t="s">
        <v>43</v>
      </c>
      <c r="D465" s="24">
        <v>5395.15</v>
      </c>
      <c r="E465" s="38">
        <v>5000</v>
      </c>
      <c r="F465" s="38">
        <v>10000</v>
      </c>
      <c r="G465" s="24">
        <v>6000</v>
      </c>
      <c r="H465" s="47">
        <f t="shared" si="28"/>
        <v>120</v>
      </c>
    </row>
    <row r="466" spans="1:8" ht="15.05" customHeight="1">
      <c r="A466" s="163"/>
      <c r="B466" s="36">
        <v>4280</v>
      </c>
      <c r="C466" s="37" t="s">
        <v>44</v>
      </c>
      <c r="D466" s="71">
        <v>1152</v>
      </c>
      <c r="E466" s="71">
        <v>1500</v>
      </c>
      <c r="F466" s="71">
        <v>1500</v>
      </c>
      <c r="G466" s="80">
        <v>1500</v>
      </c>
      <c r="H466" s="47">
        <f t="shared" si="28"/>
        <v>100</v>
      </c>
    </row>
    <row r="467" spans="1:8" ht="15.05" customHeight="1">
      <c r="A467" s="163"/>
      <c r="B467" s="17">
        <v>4300</v>
      </c>
      <c r="C467" s="18" t="s">
        <v>17</v>
      </c>
      <c r="D467" s="19">
        <v>30000</v>
      </c>
      <c r="E467" s="19">
        <v>27817.68</v>
      </c>
      <c r="F467" s="19">
        <v>28830</v>
      </c>
      <c r="G467" s="51">
        <v>27000</v>
      </c>
      <c r="H467" s="47">
        <f t="shared" si="28"/>
        <v>97.060574426048476</v>
      </c>
    </row>
    <row r="468" spans="1:8" ht="15.05" customHeight="1">
      <c r="A468" s="123"/>
      <c r="B468" s="17">
        <v>4307</v>
      </c>
      <c r="C468" s="18" t="s">
        <v>17</v>
      </c>
      <c r="D468" s="19">
        <v>0</v>
      </c>
      <c r="E468" s="19">
        <v>6436</v>
      </c>
      <c r="F468" s="19">
        <v>0</v>
      </c>
      <c r="G468" s="51">
        <v>0</v>
      </c>
      <c r="H468" s="47">
        <f t="shared" ref="H468" si="32">SUM(G468/E468*100)</f>
        <v>0</v>
      </c>
    </row>
    <row r="469" spans="1:8" ht="15.05" customHeight="1">
      <c r="A469" s="123"/>
      <c r="B469" s="17">
        <v>4350</v>
      </c>
      <c r="C469" s="18" t="s">
        <v>45</v>
      </c>
      <c r="D469" s="19">
        <v>5151.24</v>
      </c>
      <c r="E469" s="19">
        <v>5200</v>
      </c>
      <c r="F469" s="19">
        <v>5200</v>
      </c>
      <c r="G469" s="51">
        <v>5200</v>
      </c>
      <c r="H469" s="47">
        <f t="shared" si="28"/>
        <v>100</v>
      </c>
    </row>
    <row r="470" spans="1:8" ht="23.6">
      <c r="A470" s="123"/>
      <c r="B470" s="17">
        <v>4360</v>
      </c>
      <c r="C470" s="18" t="s">
        <v>46</v>
      </c>
      <c r="D470" s="19">
        <v>1877.83</v>
      </c>
      <c r="E470" s="19">
        <v>2400</v>
      </c>
      <c r="F470" s="19">
        <v>2500</v>
      </c>
      <c r="G470" s="51">
        <v>2500</v>
      </c>
      <c r="H470" s="47">
        <f t="shared" si="28"/>
        <v>104.16666666666667</v>
      </c>
    </row>
    <row r="471" spans="1:8" ht="23.6">
      <c r="A471" s="123"/>
      <c r="B471" s="17">
        <v>4370</v>
      </c>
      <c r="C471" s="18" t="s">
        <v>70</v>
      </c>
      <c r="D471" s="19">
        <v>3274.68</v>
      </c>
      <c r="E471" s="19">
        <v>3000</v>
      </c>
      <c r="F471" s="19">
        <v>3000</v>
      </c>
      <c r="G471" s="51">
        <v>3000</v>
      </c>
      <c r="H471" s="47">
        <f t="shared" si="28"/>
        <v>100</v>
      </c>
    </row>
    <row r="472" spans="1:8" ht="15.05" customHeight="1">
      <c r="A472" s="163"/>
      <c r="B472" s="17">
        <v>4410</v>
      </c>
      <c r="C472" s="18" t="s">
        <v>48</v>
      </c>
      <c r="D472" s="24">
        <v>81</v>
      </c>
      <c r="E472" s="38">
        <v>500</v>
      </c>
      <c r="F472" s="38">
        <v>1000</v>
      </c>
      <c r="G472" s="24">
        <v>500</v>
      </c>
      <c r="H472" s="47">
        <f t="shared" si="28"/>
        <v>100</v>
      </c>
    </row>
    <row r="473" spans="1:8" ht="15.05" customHeight="1">
      <c r="A473" s="163"/>
      <c r="B473" s="91">
        <v>4430</v>
      </c>
      <c r="C473" s="92" t="s">
        <v>49</v>
      </c>
      <c r="D473" s="71">
        <v>5075</v>
      </c>
      <c r="E473" s="71">
        <v>5650</v>
      </c>
      <c r="F473" s="71">
        <v>9000</v>
      </c>
      <c r="G473" s="80">
        <v>9000</v>
      </c>
      <c r="H473" s="47">
        <f t="shared" si="28"/>
        <v>159.2920353982301</v>
      </c>
    </row>
    <row r="474" spans="1:8" ht="15.05" customHeight="1">
      <c r="A474" s="123"/>
      <c r="B474" s="17">
        <v>4440</v>
      </c>
      <c r="C474" s="18" t="s">
        <v>50</v>
      </c>
      <c r="D474" s="19">
        <v>82072.19</v>
      </c>
      <c r="E474" s="19">
        <v>76370.19</v>
      </c>
      <c r="F474" s="19">
        <v>74585</v>
      </c>
      <c r="G474" s="51">
        <v>74585</v>
      </c>
      <c r="H474" s="47">
        <f t="shared" si="28"/>
        <v>97.662451802201872</v>
      </c>
    </row>
    <row r="475" spans="1:8" ht="24.9" customHeight="1">
      <c r="A475" s="123"/>
      <c r="B475" s="36">
        <v>4700</v>
      </c>
      <c r="C475" s="37" t="s">
        <v>53</v>
      </c>
      <c r="D475" s="19">
        <v>295</v>
      </c>
      <c r="E475" s="19">
        <v>500</v>
      </c>
      <c r="F475" s="19">
        <v>500</v>
      </c>
      <c r="G475" s="51">
        <v>500</v>
      </c>
      <c r="H475" s="47">
        <f t="shared" si="28"/>
        <v>100</v>
      </c>
    </row>
    <row r="476" spans="1:8" ht="15.05" customHeight="1">
      <c r="A476" s="123"/>
      <c r="B476" s="17">
        <v>6057</v>
      </c>
      <c r="C476" s="18" t="s">
        <v>54</v>
      </c>
      <c r="D476" s="19">
        <v>0</v>
      </c>
      <c r="E476" s="19">
        <v>114176</v>
      </c>
      <c r="F476" s="19">
        <v>0</v>
      </c>
      <c r="G476" s="51">
        <v>0</v>
      </c>
      <c r="H476" s="47">
        <f t="shared" si="28"/>
        <v>0</v>
      </c>
    </row>
    <row r="477" spans="1:8" ht="15.05" customHeight="1">
      <c r="A477" s="123"/>
      <c r="B477" s="17">
        <v>6059</v>
      </c>
      <c r="C477" s="18" t="s">
        <v>54</v>
      </c>
      <c r="D477" s="19">
        <v>0</v>
      </c>
      <c r="E477" s="19">
        <v>6938</v>
      </c>
      <c r="F477" s="19">
        <v>0</v>
      </c>
      <c r="G477" s="51">
        <v>0</v>
      </c>
      <c r="H477" s="47">
        <f t="shared" si="28"/>
        <v>0</v>
      </c>
    </row>
    <row r="478" spans="1:8" ht="15.75" customHeight="1" thickBot="1">
      <c r="A478" s="123"/>
      <c r="B478" s="17">
        <v>6067</v>
      </c>
      <c r="C478" s="18" t="s">
        <v>55</v>
      </c>
      <c r="D478" s="19">
        <v>0</v>
      </c>
      <c r="E478" s="19">
        <v>432345</v>
      </c>
      <c r="F478" s="19">
        <v>0</v>
      </c>
      <c r="G478" s="51">
        <v>0</v>
      </c>
      <c r="H478" s="47">
        <f t="shared" si="28"/>
        <v>0</v>
      </c>
    </row>
    <row r="479" spans="1:8" ht="18" customHeight="1" thickTop="1" thickBot="1">
      <c r="A479" s="167" t="s">
        <v>185</v>
      </c>
      <c r="B479" s="168"/>
      <c r="C479" s="169"/>
      <c r="D479" s="55">
        <f>SUM(D453:D478)</f>
        <v>2182267.73</v>
      </c>
      <c r="E479" s="55">
        <f t="shared" ref="E479:F479" si="33">SUM(E453:E478)</f>
        <v>2594090</v>
      </c>
      <c r="F479" s="55">
        <f t="shared" si="33"/>
        <v>2172418</v>
      </c>
      <c r="G479" s="55">
        <f>SUM(G453:G478)</f>
        <v>2026185</v>
      </c>
      <c r="H479" s="48">
        <f>SUM(G479/E479*100)</f>
        <v>78.107737202641388</v>
      </c>
    </row>
    <row r="480" spans="1:8" ht="24.4" customHeight="1" thickTop="1">
      <c r="A480" s="93">
        <v>80142</v>
      </c>
      <c r="B480" s="129" t="s">
        <v>186</v>
      </c>
      <c r="C480" s="130"/>
      <c r="D480" s="130"/>
      <c r="E480" s="130"/>
      <c r="F480" s="130"/>
      <c r="G480" s="130"/>
      <c r="H480" s="131"/>
    </row>
    <row r="481" spans="1:8" ht="15.05" customHeight="1">
      <c r="A481" s="35"/>
      <c r="B481" s="70">
        <v>3020</v>
      </c>
      <c r="C481" s="33" t="s">
        <v>36</v>
      </c>
      <c r="D481" s="24">
        <v>161.33000000000001</v>
      </c>
      <c r="E481" s="19">
        <v>200</v>
      </c>
      <c r="F481" s="19">
        <v>200</v>
      </c>
      <c r="G481" s="19">
        <v>200</v>
      </c>
      <c r="H481" s="47">
        <f>SUM(G481/E481*100)</f>
        <v>100</v>
      </c>
    </row>
    <row r="482" spans="1:8" ht="15.05" customHeight="1">
      <c r="A482" s="35"/>
      <c r="B482" s="17">
        <v>4010</v>
      </c>
      <c r="C482" s="18" t="s">
        <v>37</v>
      </c>
      <c r="D482" s="19">
        <v>56492.92</v>
      </c>
      <c r="E482" s="19">
        <v>63000.09</v>
      </c>
      <c r="F482" s="19">
        <v>58782</v>
      </c>
      <c r="G482" s="19">
        <v>58700</v>
      </c>
      <c r="H482" s="47">
        <f t="shared" ref="H482:H496" si="34">SUM(G482/E482*100)</f>
        <v>93.17447006821736</v>
      </c>
    </row>
    <row r="483" spans="1:8" ht="15.05" customHeight="1">
      <c r="A483" s="35"/>
      <c r="B483" s="17">
        <v>4040</v>
      </c>
      <c r="C483" s="18" t="s">
        <v>73</v>
      </c>
      <c r="D483" s="19">
        <v>4487.71</v>
      </c>
      <c r="E483" s="19">
        <v>4850</v>
      </c>
      <c r="F483" s="19">
        <v>4850</v>
      </c>
      <c r="G483" s="19">
        <v>4850</v>
      </c>
      <c r="H483" s="47">
        <f t="shared" si="34"/>
        <v>100</v>
      </c>
    </row>
    <row r="484" spans="1:8" ht="15.05" customHeight="1">
      <c r="A484" s="35"/>
      <c r="B484" s="17">
        <v>4090</v>
      </c>
      <c r="C484" s="37" t="s">
        <v>74</v>
      </c>
      <c r="D484" s="19">
        <v>4005</v>
      </c>
      <c r="E484" s="19">
        <v>0</v>
      </c>
      <c r="F484" s="19">
        <v>0</v>
      </c>
      <c r="G484" s="19">
        <v>0</v>
      </c>
      <c r="H484" s="47">
        <v>0</v>
      </c>
    </row>
    <row r="485" spans="1:8" ht="15.05" customHeight="1">
      <c r="A485" s="35"/>
      <c r="B485" s="17">
        <v>4110</v>
      </c>
      <c r="C485" s="18" t="s">
        <v>39</v>
      </c>
      <c r="D485" s="19">
        <v>10797.58</v>
      </c>
      <c r="E485" s="19">
        <v>12000</v>
      </c>
      <c r="F485" s="19">
        <v>13032</v>
      </c>
      <c r="G485" s="19">
        <v>13000</v>
      </c>
      <c r="H485" s="47">
        <f t="shared" si="34"/>
        <v>108.33333333333333</v>
      </c>
    </row>
    <row r="486" spans="1:8" ht="15.05" customHeight="1">
      <c r="A486" s="35"/>
      <c r="B486" s="17">
        <v>4120</v>
      </c>
      <c r="C486" s="18" t="s">
        <v>40</v>
      </c>
      <c r="D486" s="19">
        <v>1439.66</v>
      </c>
      <c r="E486" s="38">
        <v>1500</v>
      </c>
      <c r="F486" s="38">
        <v>1559</v>
      </c>
      <c r="G486" s="38">
        <v>1550</v>
      </c>
      <c r="H486" s="47">
        <f t="shared" si="34"/>
        <v>103.33333333333334</v>
      </c>
    </row>
    <row r="487" spans="1:8" ht="15.05" customHeight="1">
      <c r="A487" s="35"/>
      <c r="B487" s="17">
        <v>4170</v>
      </c>
      <c r="C487" s="18" t="s">
        <v>41</v>
      </c>
      <c r="D487" s="19">
        <v>3650</v>
      </c>
      <c r="E487" s="71">
        <v>4500</v>
      </c>
      <c r="F487" s="71">
        <v>8000</v>
      </c>
      <c r="G487" s="71">
        <v>4000</v>
      </c>
      <c r="H487" s="47">
        <f t="shared" si="34"/>
        <v>88.888888888888886</v>
      </c>
    </row>
    <row r="488" spans="1:8" ht="15.05" customHeight="1">
      <c r="A488" s="35"/>
      <c r="B488" s="17">
        <v>4210</v>
      </c>
      <c r="C488" s="18" t="s">
        <v>30</v>
      </c>
      <c r="D488" s="38">
        <v>2106.4</v>
      </c>
      <c r="E488" s="38">
        <v>5400</v>
      </c>
      <c r="F488" s="38">
        <v>4000</v>
      </c>
      <c r="G488" s="38">
        <v>4000</v>
      </c>
      <c r="H488" s="47">
        <f t="shared" si="34"/>
        <v>74.074074074074076</v>
      </c>
    </row>
    <row r="489" spans="1:8" ht="15.05" customHeight="1">
      <c r="A489" s="123"/>
      <c r="B489" s="17">
        <v>4240</v>
      </c>
      <c r="C489" s="18" t="s">
        <v>165</v>
      </c>
      <c r="D489" s="24">
        <v>5000</v>
      </c>
      <c r="E489" s="38">
        <v>5000</v>
      </c>
      <c r="F489" s="38">
        <v>10000</v>
      </c>
      <c r="G489" s="38">
        <v>5000</v>
      </c>
      <c r="H489" s="47">
        <f t="shared" si="34"/>
        <v>100</v>
      </c>
    </row>
    <row r="490" spans="1:8" ht="15.05" customHeight="1">
      <c r="A490" s="35"/>
      <c r="B490" s="17">
        <v>4300</v>
      </c>
      <c r="C490" s="18" t="s">
        <v>17</v>
      </c>
      <c r="D490" s="19">
        <v>5045.0600000000004</v>
      </c>
      <c r="E490" s="19">
        <v>10339.18</v>
      </c>
      <c r="F490" s="19">
        <v>4000</v>
      </c>
      <c r="G490" s="19">
        <v>4000</v>
      </c>
      <c r="H490" s="47">
        <f t="shared" si="34"/>
        <v>38.687787619521082</v>
      </c>
    </row>
    <row r="491" spans="1:8" ht="23.6">
      <c r="A491" s="35"/>
      <c r="B491" s="17">
        <v>4360</v>
      </c>
      <c r="C491" s="18" t="s">
        <v>46</v>
      </c>
      <c r="D491" s="19">
        <v>100</v>
      </c>
      <c r="E491" s="19">
        <v>200</v>
      </c>
      <c r="F491" s="19">
        <v>200</v>
      </c>
      <c r="G491" s="19">
        <v>200</v>
      </c>
      <c r="H491" s="47">
        <f t="shared" si="34"/>
        <v>100</v>
      </c>
    </row>
    <row r="492" spans="1:8" ht="23.6">
      <c r="A492" s="35"/>
      <c r="B492" s="17">
        <v>4370</v>
      </c>
      <c r="C492" s="18" t="s">
        <v>70</v>
      </c>
      <c r="D492" s="19">
        <v>362.13</v>
      </c>
      <c r="E492" s="19">
        <v>0</v>
      </c>
      <c r="F492" s="19">
        <v>0</v>
      </c>
      <c r="G492" s="19">
        <v>0</v>
      </c>
      <c r="H492" s="47">
        <v>0</v>
      </c>
    </row>
    <row r="493" spans="1:8" ht="15.05" customHeight="1">
      <c r="A493" s="35"/>
      <c r="B493" s="17">
        <v>4410</v>
      </c>
      <c r="C493" s="18" t="s">
        <v>48</v>
      </c>
      <c r="D493" s="38">
        <v>0</v>
      </c>
      <c r="E493" s="38">
        <v>500</v>
      </c>
      <c r="F493" s="38">
        <v>3000</v>
      </c>
      <c r="G493" s="38">
        <v>1000</v>
      </c>
      <c r="H493" s="47">
        <f t="shared" si="34"/>
        <v>200</v>
      </c>
    </row>
    <row r="494" spans="1:8" ht="15.05" customHeight="1">
      <c r="A494" s="35"/>
      <c r="B494" s="91">
        <v>4430</v>
      </c>
      <c r="C494" s="92" t="s">
        <v>49</v>
      </c>
      <c r="D494" s="71">
        <v>0</v>
      </c>
      <c r="E494" s="71">
        <v>623</v>
      </c>
      <c r="F494" s="71">
        <v>700</v>
      </c>
      <c r="G494" s="71">
        <v>700</v>
      </c>
      <c r="H494" s="47">
        <f t="shared" si="34"/>
        <v>112.35955056179776</v>
      </c>
    </row>
    <row r="495" spans="1:8" ht="15.05" customHeight="1">
      <c r="A495" s="35"/>
      <c r="B495" s="17">
        <v>4440</v>
      </c>
      <c r="C495" s="18" t="s">
        <v>50</v>
      </c>
      <c r="D495" s="19">
        <v>2879.91</v>
      </c>
      <c r="E495" s="19">
        <v>2879.91</v>
      </c>
      <c r="F495" s="19">
        <v>2880</v>
      </c>
      <c r="G495" s="19">
        <v>2880</v>
      </c>
      <c r="H495" s="47">
        <f t="shared" si="34"/>
        <v>100.00312509765932</v>
      </c>
    </row>
    <row r="496" spans="1:8" ht="24.25" thickBot="1">
      <c r="A496" s="35"/>
      <c r="B496" s="17">
        <v>4700</v>
      </c>
      <c r="C496" s="37" t="s">
        <v>53</v>
      </c>
      <c r="D496" s="26">
        <v>0</v>
      </c>
      <c r="E496" s="26">
        <v>300</v>
      </c>
      <c r="F496" s="26">
        <v>800</v>
      </c>
      <c r="G496" s="26">
        <v>0</v>
      </c>
      <c r="H496" s="47">
        <f t="shared" si="34"/>
        <v>0</v>
      </c>
    </row>
    <row r="497" spans="1:8" ht="18" customHeight="1" thickTop="1" thickBot="1">
      <c r="A497" s="133" t="s">
        <v>187</v>
      </c>
      <c r="B497" s="134"/>
      <c r="C497" s="135"/>
      <c r="D497" s="21">
        <f>SUM(D481:D496)</f>
        <v>96527.7</v>
      </c>
      <c r="E497" s="21">
        <f>SUM(E481:E496)</f>
        <v>111292.18</v>
      </c>
      <c r="F497" s="21">
        <f>SUM(F481:F496)</f>
        <v>112003</v>
      </c>
      <c r="G497" s="21">
        <f>SUM(G481:G496)</f>
        <v>100080</v>
      </c>
      <c r="H497" s="48">
        <f>SUM(G497/E497*100)</f>
        <v>89.925455678916535</v>
      </c>
    </row>
    <row r="498" spans="1:8" ht="24.4" customHeight="1" thickTop="1">
      <c r="A498" s="15" t="s">
        <v>188</v>
      </c>
      <c r="B498" s="129" t="s">
        <v>189</v>
      </c>
      <c r="C498" s="130"/>
      <c r="D498" s="130"/>
      <c r="E498" s="130"/>
      <c r="F498" s="130"/>
      <c r="G498" s="130"/>
      <c r="H498" s="131"/>
    </row>
    <row r="499" spans="1:8" ht="15.05" customHeight="1">
      <c r="A499" s="113"/>
      <c r="B499" s="17">
        <v>4170</v>
      </c>
      <c r="C499" s="18" t="s">
        <v>41</v>
      </c>
      <c r="D499" s="24">
        <v>0</v>
      </c>
      <c r="E499" s="38">
        <v>5000</v>
      </c>
      <c r="F499" s="38">
        <v>0</v>
      </c>
      <c r="G499" s="24">
        <v>0</v>
      </c>
      <c r="H499" s="47">
        <f>SUM(G499/E499*100)</f>
        <v>0</v>
      </c>
    </row>
    <row r="500" spans="1:8" ht="15.05" customHeight="1">
      <c r="A500" s="113"/>
      <c r="B500" s="17">
        <v>4210</v>
      </c>
      <c r="C500" s="18" t="s">
        <v>30</v>
      </c>
      <c r="D500" s="71">
        <v>579.80999999999995</v>
      </c>
      <c r="E500" s="71">
        <v>5000</v>
      </c>
      <c r="F500" s="71">
        <v>0</v>
      </c>
      <c r="G500" s="24">
        <v>0</v>
      </c>
      <c r="H500" s="47">
        <f>SUM(G500/E500*100)</f>
        <v>0</v>
      </c>
    </row>
    <row r="501" spans="1:8" ht="15.05" customHeight="1">
      <c r="A501" s="113"/>
      <c r="B501" s="17">
        <v>4300</v>
      </c>
      <c r="C501" s="18" t="s">
        <v>17</v>
      </c>
      <c r="D501" s="19">
        <v>9700</v>
      </c>
      <c r="E501" s="19">
        <v>5000</v>
      </c>
      <c r="F501" s="19">
        <v>126472</v>
      </c>
      <c r="G501" s="24">
        <v>60000</v>
      </c>
      <c r="H501" s="47">
        <f>SUM(G501/E501*100)</f>
        <v>1200</v>
      </c>
    </row>
    <row r="502" spans="1:8" ht="24.25" thickBot="1">
      <c r="A502" s="113"/>
      <c r="B502" s="36">
        <v>4700</v>
      </c>
      <c r="C502" s="37" t="s">
        <v>53</v>
      </c>
      <c r="D502" s="19">
        <v>4955</v>
      </c>
      <c r="E502" s="19">
        <v>8000</v>
      </c>
      <c r="F502" s="19">
        <v>0</v>
      </c>
      <c r="G502" s="24">
        <v>0</v>
      </c>
      <c r="H502" s="47">
        <f>SUM(G502/E502*100)</f>
        <v>0</v>
      </c>
    </row>
    <row r="503" spans="1:8" ht="18" customHeight="1" thickTop="1" thickBot="1">
      <c r="A503" s="133" t="s">
        <v>190</v>
      </c>
      <c r="B503" s="134"/>
      <c r="C503" s="135"/>
      <c r="D503" s="21">
        <f>SUM(D499:D502)</f>
        <v>15234.81</v>
      </c>
      <c r="E503" s="21">
        <f>SUM(E499:E502)</f>
        <v>23000</v>
      </c>
      <c r="F503" s="21">
        <f>SUM(F499:F502)</f>
        <v>126472</v>
      </c>
      <c r="G503" s="21">
        <f>SUM(G499:G502)</f>
        <v>60000</v>
      </c>
      <c r="H503" s="48">
        <f>SUM(G503/E503*100)</f>
        <v>260.86956521739131</v>
      </c>
    </row>
    <row r="504" spans="1:8" ht="24.4" customHeight="1" thickTop="1">
      <c r="A504" s="60">
        <v>80148</v>
      </c>
      <c r="B504" s="170" t="s">
        <v>191</v>
      </c>
      <c r="C504" s="171"/>
      <c r="D504" s="171"/>
      <c r="E504" s="171"/>
      <c r="F504" s="171"/>
      <c r="G504" s="171"/>
      <c r="H504" s="172"/>
    </row>
    <row r="505" spans="1:8" ht="15.05" customHeight="1">
      <c r="A505" s="123"/>
      <c r="B505" s="17">
        <v>3020</v>
      </c>
      <c r="C505" s="33" t="s">
        <v>36</v>
      </c>
      <c r="D505" s="19">
        <v>1000</v>
      </c>
      <c r="E505" s="19">
        <v>500</v>
      </c>
      <c r="F505" s="19">
        <v>500</v>
      </c>
      <c r="G505" s="19">
        <v>500</v>
      </c>
      <c r="H505" s="47">
        <f>SUM(G505/E505*100)</f>
        <v>100</v>
      </c>
    </row>
    <row r="506" spans="1:8" ht="15.05" customHeight="1">
      <c r="A506" s="123"/>
      <c r="B506" s="17">
        <v>4010</v>
      </c>
      <c r="C506" s="18" t="s">
        <v>37</v>
      </c>
      <c r="D506" s="19">
        <v>171817.62</v>
      </c>
      <c r="E506" s="19">
        <v>72000</v>
      </c>
      <c r="F506" s="19">
        <v>72114</v>
      </c>
      <c r="G506" s="19">
        <v>72000</v>
      </c>
      <c r="H506" s="47">
        <f t="shared" ref="H506:H516" si="35">SUM(G506/E506*100)</f>
        <v>100</v>
      </c>
    </row>
    <row r="507" spans="1:8" ht="15.05" customHeight="1">
      <c r="A507" s="123"/>
      <c r="B507" s="17">
        <v>4040</v>
      </c>
      <c r="C507" s="18" t="s">
        <v>73</v>
      </c>
      <c r="D507" s="19">
        <v>13835.81</v>
      </c>
      <c r="E507" s="19">
        <v>6220</v>
      </c>
      <c r="F507" s="19">
        <v>6220</v>
      </c>
      <c r="G507" s="19">
        <v>6220</v>
      </c>
      <c r="H507" s="47">
        <f t="shared" si="35"/>
        <v>100</v>
      </c>
    </row>
    <row r="508" spans="1:8" ht="15.05" customHeight="1">
      <c r="A508" s="123"/>
      <c r="B508" s="17">
        <v>4110</v>
      </c>
      <c r="C508" s="18" t="s">
        <v>39</v>
      </c>
      <c r="D508" s="19">
        <v>31428.42</v>
      </c>
      <c r="E508" s="19">
        <v>13000</v>
      </c>
      <c r="F508" s="19">
        <v>13489</v>
      </c>
      <c r="G508" s="19">
        <v>13000</v>
      </c>
      <c r="H508" s="47">
        <f t="shared" si="35"/>
        <v>100</v>
      </c>
    </row>
    <row r="509" spans="1:8" ht="15.05" customHeight="1">
      <c r="A509" s="123"/>
      <c r="B509" s="17">
        <v>4120</v>
      </c>
      <c r="C509" s="18" t="s">
        <v>40</v>
      </c>
      <c r="D509" s="24">
        <v>4481.0600000000004</v>
      </c>
      <c r="E509" s="38">
        <v>1900</v>
      </c>
      <c r="F509" s="38">
        <v>1919</v>
      </c>
      <c r="G509" s="38">
        <v>1900</v>
      </c>
      <c r="H509" s="47">
        <f t="shared" si="35"/>
        <v>100</v>
      </c>
    </row>
    <row r="510" spans="1:8" ht="15.05" customHeight="1">
      <c r="A510" s="123"/>
      <c r="B510" s="17">
        <v>4210</v>
      </c>
      <c r="C510" s="18" t="s">
        <v>30</v>
      </c>
      <c r="D510" s="24">
        <v>9089.57</v>
      </c>
      <c r="E510" s="38">
        <v>3000</v>
      </c>
      <c r="F510" s="38">
        <v>3000</v>
      </c>
      <c r="G510" s="38">
        <v>3000</v>
      </c>
      <c r="H510" s="47">
        <f t="shared" si="35"/>
        <v>100</v>
      </c>
    </row>
    <row r="511" spans="1:8" ht="15.05" customHeight="1">
      <c r="A511" s="123"/>
      <c r="B511" s="17">
        <v>4260</v>
      </c>
      <c r="C511" s="18" t="s">
        <v>42</v>
      </c>
      <c r="D511" s="71">
        <v>42249.97</v>
      </c>
      <c r="E511" s="71">
        <v>2000</v>
      </c>
      <c r="F511" s="71">
        <v>2000</v>
      </c>
      <c r="G511" s="71">
        <v>2000</v>
      </c>
      <c r="H511" s="47">
        <f t="shared" si="35"/>
        <v>100</v>
      </c>
    </row>
    <row r="512" spans="1:8" ht="15.05" customHeight="1">
      <c r="A512" s="163"/>
      <c r="B512" s="17">
        <v>4270</v>
      </c>
      <c r="C512" s="18" t="s">
        <v>43</v>
      </c>
      <c r="D512" s="24">
        <v>2660</v>
      </c>
      <c r="E512" s="38">
        <v>2000</v>
      </c>
      <c r="F512" s="38">
        <v>1000</v>
      </c>
      <c r="G512" s="38">
        <v>1000</v>
      </c>
      <c r="H512" s="47">
        <f t="shared" si="35"/>
        <v>50</v>
      </c>
    </row>
    <row r="513" spans="1:8" ht="15.05" customHeight="1">
      <c r="A513" s="163"/>
      <c r="B513" s="36">
        <v>4280</v>
      </c>
      <c r="C513" s="37" t="s">
        <v>44</v>
      </c>
      <c r="D513" s="71">
        <v>180</v>
      </c>
      <c r="E513" s="71">
        <v>0</v>
      </c>
      <c r="F513" s="71">
        <v>0</v>
      </c>
      <c r="G513" s="71">
        <v>0</v>
      </c>
      <c r="H513" s="47">
        <v>0</v>
      </c>
    </row>
    <row r="514" spans="1:8" ht="15.05" customHeight="1">
      <c r="A514" s="163"/>
      <c r="B514" s="17">
        <v>4300</v>
      </c>
      <c r="C514" s="18" t="s">
        <v>17</v>
      </c>
      <c r="D514" s="19">
        <v>5000</v>
      </c>
      <c r="E514" s="19">
        <v>2000</v>
      </c>
      <c r="F514" s="19">
        <v>2000</v>
      </c>
      <c r="G514" s="19">
        <v>2000</v>
      </c>
      <c r="H514" s="47">
        <f t="shared" si="35"/>
        <v>100</v>
      </c>
    </row>
    <row r="515" spans="1:8" ht="23.25" customHeight="1">
      <c r="A515" s="123"/>
      <c r="B515" s="17">
        <v>4370</v>
      </c>
      <c r="C515" s="18" t="s">
        <v>70</v>
      </c>
      <c r="D515" s="19">
        <v>140.62</v>
      </c>
      <c r="E515" s="19">
        <v>500</v>
      </c>
      <c r="F515" s="19">
        <v>500</v>
      </c>
      <c r="G515" s="19">
        <v>500</v>
      </c>
      <c r="H515" s="47">
        <f t="shared" si="35"/>
        <v>100</v>
      </c>
    </row>
    <row r="516" spans="1:8" ht="15.05" customHeight="1" thickBot="1">
      <c r="A516" s="123"/>
      <c r="B516" s="17">
        <v>4440</v>
      </c>
      <c r="C516" s="18" t="s">
        <v>50</v>
      </c>
      <c r="D516" s="19">
        <v>7657.51</v>
      </c>
      <c r="E516" s="19">
        <v>3281.79</v>
      </c>
      <c r="F516" s="19">
        <v>3282</v>
      </c>
      <c r="G516" s="19">
        <v>3282</v>
      </c>
      <c r="H516" s="47">
        <f t="shared" si="35"/>
        <v>100.00639894691616</v>
      </c>
    </row>
    <row r="517" spans="1:8" ht="19" customHeight="1" thickTop="1" thickBot="1">
      <c r="A517" s="133" t="s">
        <v>192</v>
      </c>
      <c r="B517" s="134"/>
      <c r="C517" s="135"/>
      <c r="D517" s="55">
        <f>SUM(D505:D516)</f>
        <v>289540.57999999996</v>
      </c>
      <c r="E517" s="55">
        <f>SUM(E505:E516)</f>
        <v>106401.79</v>
      </c>
      <c r="F517" s="55">
        <f>SUM(F505:F516)</f>
        <v>106024</v>
      </c>
      <c r="G517" s="55">
        <f>SUM(G505:G516)</f>
        <v>105402</v>
      </c>
      <c r="H517" s="48">
        <f>SUM(G517/E517*100)</f>
        <v>99.060363552154527</v>
      </c>
    </row>
    <row r="518" spans="1:8" ht="24.4" customHeight="1" thickTop="1">
      <c r="A518" s="60">
        <v>80195</v>
      </c>
      <c r="B518" s="129" t="s">
        <v>64</v>
      </c>
      <c r="C518" s="130"/>
      <c r="D518" s="130"/>
      <c r="E518" s="130"/>
      <c r="F518" s="130"/>
      <c r="G518" s="130"/>
      <c r="H518" s="131"/>
    </row>
    <row r="519" spans="1:8" s="114" customFormat="1" ht="15.05" customHeight="1">
      <c r="A519" s="123"/>
      <c r="B519" s="17">
        <v>3020</v>
      </c>
      <c r="C519" s="33" t="s">
        <v>36</v>
      </c>
      <c r="D519" s="19">
        <v>5000</v>
      </c>
      <c r="E519" s="24">
        <v>32000</v>
      </c>
      <c r="F519" s="24">
        <v>37942</v>
      </c>
      <c r="G519" s="24">
        <v>35000</v>
      </c>
      <c r="H519" s="47">
        <f>SUM(G519/E519*100)</f>
        <v>109.375</v>
      </c>
    </row>
    <row r="520" spans="1:8" s="114" customFormat="1" ht="15.05" customHeight="1">
      <c r="A520" s="123"/>
      <c r="B520" s="17">
        <v>4170</v>
      </c>
      <c r="C520" s="18" t="s">
        <v>41</v>
      </c>
      <c r="D520" s="19">
        <v>1410</v>
      </c>
      <c r="E520" s="24">
        <v>2000</v>
      </c>
      <c r="F520" s="24">
        <v>3000</v>
      </c>
      <c r="G520" s="24">
        <v>2000</v>
      </c>
      <c r="H520" s="47">
        <f t="shared" ref="H520:H525" si="36">SUM(G520/E520*100)</f>
        <v>100</v>
      </c>
    </row>
    <row r="521" spans="1:8" ht="15.05" customHeight="1">
      <c r="A521" s="123"/>
      <c r="B521" s="17">
        <v>4211</v>
      </c>
      <c r="C521" s="18" t="s">
        <v>30</v>
      </c>
      <c r="D521" s="19">
        <v>684.74</v>
      </c>
      <c r="E521" s="24">
        <v>0</v>
      </c>
      <c r="F521" s="24">
        <v>0</v>
      </c>
      <c r="G521" s="24">
        <v>0</v>
      </c>
      <c r="H521" s="47">
        <v>0</v>
      </c>
    </row>
    <row r="522" spans="1:8" ht="15.05" customHeight="1">
      <c r="A522" s="123"/>
      <c r="B522" s="17">
        <v>4240</v>
      </c>
      <c r="C522" s="18" t="s">
        <v>165</v>
      </c>
      <c r="D522" s="19">
        <v>24000</v>
      </c>
      <c r="E522" s="24">
        <v>0</v>
      </c>
      <c r="F522" s="24">
        <v>0</v>
      </c>
      <c r="G522" s="24">
        <v>0</v>
      </c>
      <c r="H522" s="47">
        <v>0</v>
      </c>
    </row>
    <row r="523" spans="1:8" ht="15.05" customHeight="1">
      <c r="A523" s="123"/>
      <c r="B523" s="17">
        <v>4241</v>
      </c>
      <c r="C523" s="18" t="s">
        <v>165</v>
      </c>
      <c r="D523" s="19">
        <v>4380</v>
      </c>
      <c r="E523" s="24">
        <v>0</v>
      </c>
      <c r="F523" s="24">
        <v>0</v>
      </c>
      <c r="G523" s="24">
        <v>0</v>
      </c>
      <c r="H523" s="47">
        <v>0</v>
      </c>
    </row>
    <row r="524" spans="1:8" ht="15.05" customHeight="1">
      <c r="A524" s="35"/>
      <c r="B524" s="17">
        <v>4301</v>
      </c>
      <c r="C524" s="18" t="s">
        <v>17</v>
      </c>
      <c r="D524" s="24">
        <v>7914.56</v>
      </c>
      <c r="E524" s="24">
        <v>0</v>
      </c>
      <c r="F524" s="24">
        <v>0</v>
      </c>
      <c r="G524" s="24">
        <v>0</v>
      </c>
      <c r="H524" s="47">
        <v>0</v>
      </c>
    </row>
    <row r="525" spans="1:8" ht="15.05" customHeight="1" thickBot="1">
      <c r="A525" s="35"/>
      <c r="B525" s="17">
        <v>4440</v>
      </c>
      <c r="C525" s="18" t="s">
        <v>50</v>
      </c>
      <c r="D525" s="42">
        <v>122966.39</v>
      </c>
      <c r="E525" s="42">
        <v>129930</v>
      </c>
      <c r="F525" s="42">
        <f>18305+56913+18615+24417+999+10855</f>
        <v>130104</v>
      </c>
      <c r="G525" s="41">
        <v>130104</v>
      </c>
      <c r="H525" s="47">
        <f t="shared" si="36"/>
        <v>100.13391826368043</v>
      </c>
    </row>
    <row r="526" spans="1:8" s="114" customFormat="1" ht="19" customHeight="1" thickTop="1" thickBot="1">
      <c r="A526" s="132" t="s">
        <v>193</v>
      </c>
      <c r="B526" s="132"/>
      <c r="C526" s="132"/>
      <c r="D526" s="55">
        <f>SUM(D519:D525)</f>
        <v>166355.69</v>
      </c>
      <c r="E526" s="55">
        <f>SUM(E519:E525)</f>
        <v>163930</v>
      </c>
      <c r="F526" s="55">
        <f>SUM(F519:F525)</f>
        <v>171046</v>
      </c>
      <c r="G526" s="55">
        <f>SUM(G519:G525)</f>
        <v>167104</v>
      </c>
      <c r="H526" s="48">
        <f>SUM(G526/E526*100)</f>
        <v>101.93619227719148</v>
      </c>
    </row>
    <row r="527" spans="1:8" ht="21.8" customHeight="1" thickTop="1" thickBot="1">
      <c r="A527" s="173" t="s">
        <v>194</v>
      </c>
      <c r="B527" s="174"/>
      <c r="C527" s="174"/>
      <c r="D527" s="94">
        <f>SUM(D318+D333+D349+D366+D386+D409+D436+D451+D479+D497+D503+D517+D526)</f>
        <v>19558491.310000002</v>
      </c>
      <c r="E527" s="94">
        <f>SUM(E318+E333+E349+E366+E386+E409+E436+E451+E479+E497+E503+E517+E526)</f>
        <v>19543516.18</v>
      </c>
      <c r="F527" s="94">
        <f>SUM(F318+F333+F349+F366+F386+F409+F436+F451+F479+F497+F503+F517+F526)</f>
        <v>21958624.199999999</v>
      </c>
      <c r="G527" s="94">
        <f>SUM(G318+G333+G349+G366+G386+G409+G436+G451+G479+G497+G503+G517+G526)</f>
        <v>18615331.199999999</v>
      </c>
      <c r="H527" s="48">
        <f>SUM(G527/E527*100)</f>
        <v>95.250675613071792</v>
      </c>
    </row>
    <row r="528" spans="1:8" ht="26.2" customHeight="1" thickTop="1" thickBot="1">
      <c r="A528" s="136" t="s">
        <v>195</v>
      </c>
      <c r="B528" s="137"/>
      <c r="C528" s="137"/>
      <c r="D528" s="137"/>
      <c r="E528" s="137"/>
      <c r="F528" s="137"/>
      <c r="G528" s="137"/>
      <c r="H528" s="138"/>
    </row>
    <row r="529" spans="1:8" ht="24.4" customHeight="1" thickTop="1">
      <c r="A529" s="60">
        <v>80306</v>
      </c>
      <c r="B529" s="129" t="s">
        <v>196</v>
      </c>
      <c r="C529" s="130"/>
      <c r="D529" s="130"/>
      <c r="E529" s="130"/>
      <c r="F529" s="130"/>
      <c r="G529" s="130"/>
      <c r="H529" s="131"/>
    </row>
    <row r="530" spans="1:8" s="114" customFormat="1" ht="24.4" customHeight="1" thickBot="1">
      <c r="A530" s="35"/>
      <c r="B530" s="17">
        <v>2260</v>
      </c>
      <c r="C530" s="18" t="s">
        <v>197</v>
      </c>
      <c r="D530" s="19">
        <v>5000</v>
      </c>
      <c r="E530" s="19">
        <v>5000</v>
      </c>
      <c r="F530" s="19">
        <v>5000</v>
      </c>
      <c r="G530" s="95">
        <v>5000</v>
      </c>
      <c r="H530" s="47">
        <f>SUM(G530/E530*100)</f>
        <v>100</v>
      </c>
    </row>
    <row r="531" spans="1:8" ht="19" customHeight="1" thickTop="1" thickBot="1">
      <c r="A531" s="132" t="s">
        <v>198</v>
      </c>
      <c r="B531" s="132"/>
      <c r="C531" s="132"/>
      <c r="D531" s="29">
        <f>SUM(D530:D530)</f>
        <v>5000</v>
      </c>
      <c r="E531" s="29">
        <f>SUM(E530:E530)</f>
        <v>5000</v>
      </c>
      <c r="F531" s="29">
        <f>SUM(F530:F530)</f>
        <v>5000</v>
      </c>
      <c r="G531" s="29">
        <f>SUM(G530:G530)</f>
        <v>5000</v>
      </c>
      <c r="H531" s="48">
        <f>SUM(G531/E531*100)</f>
        <v>100</v>
      </c>
    </row>
    <row r="532" spans="1:8" ht="20.95" customHeight="1" thickTop="1" thickBot="1">
      <c r="A532" s="133" t="s">
        <v>199</v>
      </c>
      <c r="B532" s="134"/>
      <c r="C532" s="134"/>
      <c r="D532" s="21">
        <f>SUM(D531)</f>
        <v>5000</v>
      </c>
      <c r="E532" s="21">
        <f>SUM(E531)</f>
        <v>5000</v>
      </c>
      <c r="F532" s="21">
        <f>SUM(F531)</f>
        <v>5000</v>
      </c>
      <c r="G532" s="21">
        <f>SUM(G531)</f>
        <v>5000</v>
      </c>
      <c r="H532" s="48">
        <f>SUM(G532/E532*100)</f>
        <v>100</v>
      </c>
    </row>
    <row r="533" spans="1:8" s="114" customFormat="1" ht="26.2" customHeight="1" thickTop="1" thickBot="1">
      <c r="A533" s="136" t="s">
        <v>200</v>
      </c>
      <c r="B533" s="137"/>
      <c r="C533" s="137"/>
      <c r="D533" s="137"/>
      <c r="E533" s="137"/>
      <c r="F533" s="137"/>
      <c r="G533" s="137"/>
      <c r="H533" s="138"/>
    </row>
    <row r="534" spans="1:8" s="114" customFormat="1" ht="24.4" customHeight="1" thickTop="1">
      <c r="A534" s="60">
        <v>85111</v>
      </c>
      <c r="B534" s="129" t="s">
        <v>201</v>
      </c>
      <c r="C534" s="130"/>
      <c r="D534" s="130"/>
      <c r="E534" s="130"/>
      <c r="F534" s="130"/>
      <c r="G534" s="130"/>
      <c r="H534" s="131"/>
    </row>
    <row r="535" spans="1:8" ht="15.05" customHeight="1" thickBot="1">
      <c r="A535" s="100"/>
      <c r="B535" s="17">
        <v>6050</v>
      </c>
      <c r="C535" s="18" t="s">
        <v>54</v>
      </c>
      <c r="D535" s="19">
        <v>10820618.84</v>
      </c>
      <c r="E535" s="19">
        <v>0</v>
      </c>
      <c r="F535" s="19">
        <v>0</v>
      </c>
      <c r="G535" s="51">
        <v>0</v>
      </c>
      <c r="H535" s="47">
        <v>0</v>
      </c>
    </row>
    <row r="536" spans="1:8" ht="18" customHeight="1" thickTop="1" thickBot="1">
      <c r="A536" s="132" t="s">
        <v>202</v>
      </c>
      <c r="B536" s="132"/>
      <c r="C536" s="132"/>
      <c r="D536" s="21">
        <f>SUM(D535:D535)</f>
        <v>10820618.84</v>
      </c>
      <c r="E536" s="21">
        <f>SUM(E535:E535)</f>
        <v>0</v>
      </c>
      <c r="F536" s="21">
        <f>SUM(F535:F535)</f>
        <v>0</v>
      </c>
      <c r="G536" s="21">
        <f>SUM(G535:G535)</f>
        <v>0</v>
      </c>
      <c r="H536" s="22">
        <f>SUM(G536/D536*100)</f>
        <v>0</v>
      </c>
    </row>
    <row r="537" spans="1:8" ht="24.4" customHeight="1" thickTop="1">
      <c r="A537" s="60">
        <v>85156</v>
      </c>
      <c r="B537" s="159" t="s">
        <v>203</v>
      </c>
      <c r="C537" s="160"/>
      <c r="D537" s="160"/>
      <c r="E537" s="160"/>
      <c r="F537" s="160"/>
      <c r="G537" s="160"/>
      <c r="H537" s="161"/>
    </row>
    <row r="538" spans="1:8" ht="15.05" customHeight="1" thickBot="1">
      <c r="A538" s="123"/>
      <c r="B538" s="17">
        <v>4130</v>
      </c>
      <c r="C538" s="18" t="s">
        <v>204</v>
      </c>
      <c r="D538" s="19">
        <v>2315152</v>
      </c>
      <c r="E538" s="19">
        <v>2303600</v>
      </c>
      <c r="F538" s="19">
        <f>16848+2466660</f>
        <v>2483508</v>
      </c>
      <c r="G538" s="19">
        <v>2182000</v>
      </c>
      <c r="H538" s="47">
        <f>SUM(G538/E538*100)</f>
        <v>94.721305782253864</v>
      </c>
    </row>
    <row r="539" spans="1:8" ht="18" customHeight="1" thickTop="1" thickBot="1">
      <c r="A539" s="132" t="s">
        <v>205</v>
      </c>
      <c r="B539" s="132"/>
      <c r="C539" s="132"/>
      <c r="D539" s="21">
        <f>SUM(D538:D538)</f>
        <v>2315152</v>
      </c>
      <c r="E539" s="21">
        <f>SUM(E538:E538)</f>
        <v>2303600</v>
      </c>
      <c r="F539" s="21">
        <f>SUM(F538:F538)</f>
        <v>2483508</v>
      </c>
      <c r="G539" s="21">
        <f>SUM(G538:G538)</f>
        <v>2182000</v>
      </c>
      <c r="H539" s="48">
        <f>SUM(G539/E539*100)</f>
        <v>94.721305782253864</v>
      </c>
    </row>
    <row r="540" spans="1:8" ht="24.4" customHeight="1" thickTop="1">
      <c r="A540" s="60">
        <v>85195</v>
      </c>
      <c r="B540" s="129" t="s">
        <v>64</v>
      </c>
      <c r="C540" s="130"/>
      <c r="D540" s="96"/>
      <c r="E540" s="96"/>
      <c r="F540" s="96"/>
      <c r="G540" s="96"/>
      <c r="H540" s="97"/>
    </row>
    <row r="541" spans="1:8" ht="15.05" customHeight="1">
      <c r="A541" s="35"/>
      <c r="B541" s="17">
        <v>4210</v>
      </c>
      <c r="C541" s="18" t="s">
        <v>30</v>
      </c>
      <c r="D541" s="24">
        <v>0</v>
      </c>
      <c r="E541" s="24">
        <v>1000</v>
      </c>
      <c r="F541" s="24">
        <v>1000</v>
      </c>
      <c r="G541" s="24">
        <v>1000</v>
      </c>
      <c r="H541" s="47">
        <f>SUM(G541/E541*100)</f>
        <v>100</v>
      </c>
    </row>
    <row r="542" spans="1:8" ht="15.05" customHeight="1" thickBot="1">
      <c r="A542" s="98"/>
      <c r="B542" s="99">
        <v>4300</v>
      </c>
      <c r="C542" s="79" t="s">
        <v>17</v>
      </c>
      <c r="D542" s="25">
        <v>0</v>
      </c>
      <c r="E542" s="25">
        <v>1000</v>
      </c>
      <c r="F542" s="25">
        <v>1000</v>
      </c>
      <c r="G542" s="25">
        <v>1000</v>
      </c>
      <c r="H542" s="20">
        <f>SUM(G542/E542*100)</f>
        <v>100</v>
      </c>
    </row>
    <row r="543" spans="1:8" ht="18" customHeight="1" thickTop="1" thickBot="1">
      <c r="A543" s="132" t="s">
        <v>206</v>
      </c>
      <c r="B543" s="132"/>
      <c r="C543" s="132"/>
      <c r="D543" s="21">
        <f>SUM(D541:D542)</f>
        <v>0</v>
      </c>
      <c r="E543" s="21">
        <f>SUM(E541:E542)</f>
        <v>2000</v>
      </c>
      <c r="F543" s="21">
        <f>SUM(F541:F542)</f>
        <v>2000</v>
      </c>
      <c r="G543" s="21">
        <f>SUM(G541:G542)</f>
        <v>2000</v>
      </c>
      <c r="H543" s="48">
        <f>SUM(G543/E543*100)</f>
        <v>100</v>
      </c>
    </row>
    <row r="544" spans="1:8" ht="21.8" customHeight="1" thickTop="1" thickBot="1">
      <c r="A544" s="132" t="s">
        <v>207</v>
      </c>
      <c r="B544" s="132"/>
      <c r="C544" s="132"/>
      <c r="D544" s="55">
        <f>SUM(D536+D539+D543)</f>
        <v>13135770.84</v>
      </c>
      <c r="E544" s="55">
        <f>SUM(E536+E539+E543)</f>
        <v>2305600</v>
      </c>
      <c r="F544" s="55">
        <f>SUM(F536+F539+F543)</f>
        <v>2485508</v>
      </c>
      <c r="G544" s="55">
        <f>SUM(G536+G539+G543)</f>
        <v>2184000</v>
      </c>
      <c r="H544" s="48">
        <f>SUM(G544/E544*100)</f>
        <v>94.725884802220691</v>
      </c>
    </row>
    <row r="545" spans="1:8" ht="26.2" customHeight="1" thickTop="1" thickBot="1">
      <c r="A545" s="136" t="s">
        <v>208</v>
      </c>
      <c r="B545" s="137"/>
      <c r="C545" s="137"/>
      <c r="D545" s="137"/>
      <c r="E545" s="137"/>
      <c r="F545" s="137"/>
      <c r="G545" s="137"/>
      <c r="H545" s="138"/>
    </row>
    <row r="546" spans="1:8" ht="24.4" customHeight="1" thickTop="1">
      <c r="A546" s="53">
        <v>85201</v>
      </c>
      <c r="B546" s="145" t="s">
        <v>209</v>
      </c>
      <c r="C546" s="146"/>
      <c r="D546" s="146"/>
      <c r="E546" s="146"/>
      <c r="F546" s="146"/>
      <c r="G546" s="146"/>
      <c r="H546" s="147"/>
    </row>
    <row r="547" spans="1:8" ht="24.4" customHeight="1">
      <c r="A547" s="124"/>
      <c r="B547" s="70">
        <v>2320</v>
      </c>
      <c r="C547" s="76" t="s">
        <v>282</v>
      </c>
      <c r="D547" s="19">
        <v>52730.400000000001</v>
      </c>
      <c r="E547" s="19">
        <v>70000</v>
      </c>
      <c r="F547" s="19">
        <v>120000</v>
      </c>
      <c r="G547" s="51">
        <v>80000</v>
      </c>
      <c r="H547" s="47">
        <f>SUM(G547/E547*100)</f>
        <v>114.28571428571428</v>
      </c>
    </row>
    <row r="548" spans="1:8" ht="15.05" customHeight="1">
      <c r="A548" s="124"/>
      <c r="B548" s="70">
        <v>3020</v>
      </c>
      <c r="C548" s="33" t="s">
        <v>36</v>
      </c>
      <c r="D548" s="19">
        <v>2551.86</v>
      </c>
      <c r="E548" s="19">
        <v>3000</v>
      </c>
      <c r="F548" s="19">
        <v>4000</v>
      </c>
      <c r="G548" s="51">
        <v>4000</v>
      </c>
      <c r="H548" s="47">
        <f t="shared" ref="H548:H570" si="37">SUM(G548/E548*100)</f>
        <v>133.33333333333331</v>
      </c>
    </row>
    <row r="549" spans="1:8" ht="15.05" customHeight="1">
      <c r="A549" s="124"/>
      <c r="B549" s="70">
        <v>3110</v>
      </c>
      <c r="C549" s="76" t="s">
        <v>210</v>
      </c>
      <c r="D549" s="24">
        <v>46532.72</v>
      </c>
      <c r="E549" s="38">
        <v>86616.8</v>
      </c>
      <c r="F549" s="38">
        <v>113700</v>
      </c>
      <c r="G549" s="24">
        <v>93200</v>
      </c>
      <c r="H549" s="47">
        <f t="shared" si="37"/>
        <v>107.60037313777467</v>
      </c>
    </row>
    <row r="550" spans="1:8" ht="15.05" customHeight="1">
      <c r="A550" s="124"/>
      <c r="B550" s="17">
        <v>4010</v>
      </c>
      <c r="C550" s="18" t="s">
        <v>37</v>
      </c>
      <c r="D550" s="71">
        <v>732198.19</v>
      </c>
      <c r="E550" s="71">
        <v>670000</v>
      </c>
      <c r="F550" s="71">
        <v>670769</v>
      </c>
      <c r="G550" s="80">
        <v>640000</v>
      </c>
      <c r="H550" s="47">
        <f t="shared" si="37"/>
        <v>95.522388059701484</v>
      </c>
    </row>
    <row r="551" spans="1:8" ht="15.05" customHeight="1">
      <c r="A551" s="124"/>
      <c r="B551" s="17">
        <v>4040</v>
      </c>
      <c r="C551" s="18" t="s">
        <v>73</v>
      </c>
      <c r="D551" s="24">
        <v>59893.52</v>
      </c>
      <c r="E551" s="38">
        <v>55434</v>
      </c>
      <c r="F551" s="38">
        <v>48832</v>
      </c>
      <c r="G551" s="24">
        <v>48832</v>
      </c>
      <c r="H551" s="47">
        <f t="shared" si="37"/>
        <v>88.090341667568637</v>
      </c>
    </row>
    <row r="552" spans="1:8" ht="15.05" customHeight="1">
      <c r="A552" s="124"/>
      <c r="B552" s="17">
        <v>4110</v>
      </c>
      <c r="C552" s="18" t="s">
        <v>39</v>
      </c>
      <c r="D552" s="71">
        <v>125085.56</v>
      </c>
      <c r="E552" s="71">
        <v>120000</v>
      </c>
      <c r="F552" s="71">
        <v>120701</v>
      </c>
      <c r="G552" s="80">
        <v>118000</v>
      </c>
      <c r="H552" s="47">
        <f t="shared" si="37"/>
        <v>98.333333333333329</v>
      </c>
    </row>
    <row r="553" spans="1:8" ht="15.05" customHeight="1">
      <c r="A553" s="124"/>
      <c r="B553" s="17">
        <v>4120</v>
      </c>
      <c r="C553" s="18" t="s">
        <v>40</v>
      </c>
      <c r="D553" s="19">
        <v>17853.79</v>
      </c>
      <c r="E553" s="19">
        <v>18000</v>
      </c>
      <c r="F553" s="19">
        <v>16512</v>
      </c>
      <c r="G553" s="51">
        <v>16000</v>
      </c>
      <c r="H553" s="47">
        <f t="shared" si="37"/>
        <v>88.888888888888886</v>
      </c>
    </row>
    <row r="554" spans="1:8" ht="15.05" customHeight="1">
      <c r="A554" s="124"/>
      <c r="B554" s="17">
        <v>4170</v>
      </c>
      <c r="C554" s="18" t="s">
        <v>41</v>
      </c>
      <c r="D554" s="19">
        <v>0</v>
      </c>
      <c r="E554" s="19">
        <v>1500</v>
      </c>
      <c r="F554" s="19">
        <v>5000</v>
      </c>
      <c r="G554" s="51">
        <v>3000</v>
      </c>
      <c r="H554" s="47">
        <f t="shared" si="37"/>
        <v>200</v>
      </c>
    </row>
    <row r="555" spans="1:8" ht="15.05" customHeight="1">
      <c r="A555" s="124"/>
      <c r="B555" s="17">
        <v>4210</v>
      </c>
      <c r="C555" s="18" t="s">
        <v>30</v>
      </c>
      <c r="D555" s="19">
        <v>48012</v>
      </c>
      <c r="E555" s="19">
        <v>57825</v>
      </c>
      <c r="F555" s="19">
        <v>58400</v>
      </c>
      <c r="G555" s="51">
        <v>57000</v>
      </c>
      <c r="H555" s="47">
        <f t="shared" si="37"/>
        <v>98.57328145265889</v>
      </c>
    </row>
    <row r="556" spans="1:8" ht="15.05" customHeight="1">
      <c r="A556" s="124"/>
      <c r="B556" s="17">
        <v>4220</v>
      </c>
      <c r="C556" s="18" t="s">
        <v>135</v>
      </c>
      <c r="D556" s="24">
        <v>80090</v>
      </c>
      <c r="E556" s="38">
        <v>85000</v>
      </c>
      <c r="F556" s="38">
        <v>85500</v>
      </c>
      <c r="G556" s="24">
        <v>85000</v>
      </c>
      <c r="H556" s="47">
        <f t="shared" si="37"/>
        <v>100</v>
      </c>
    </row>
    <row r="557" spans="1:8" ht="23.6">
      <c r="A557" s="124"/>
      <c r="B557" s="17">
        <v>4230</v>
      </c>
      <c r="C557" s="18" t="s">
        <v>136</v>
      </c>
      <c r="D557" s="71">
        <v>4199.99</v>
      </c>
      <c r="E557" s="71">
        <v>4000</v>
      </c>
      <c r="F557" s="71">
        <v>4000</v>
      </c>
      <c r="G557" s="80">
        <v>4000</v>
      </c>
      <c r="H557" s="47">
        <f t="shared" si="37"/>
        <v>100</v>
      </c>
    </row>
    <row r="558" spans="1:8" s="114" customFormat="1" ht="15.05" customHeight="1">
      <c r="A558" s="124"/>
      <c r="B558" s="17">
        <v>4260</v>
      </c>
      <c r="C558" s="18" t="s">
        <v>42</v>
      </c>
      <c r="D558" s="24">
        <v>80951.509999999995</v>
      </c>
      <c r="E558" s="38">
        <v>81500</v>
      </c>
      <c r="F558" s="38">
        <v>84200</v>
      </c>
      <c r="G558" s="24">
        <v>82000</v>
      </c>
      <c r="H558" s="47">
        <f t="shared" si="37"/>
        <v>100.61349693251533</v>
      </c>
    </row>
    <row r="559" spans="1:8" ht="15.05" customHeight="1">
      <c r="A559" s="124"/>
      <c r="B559" s="17">
        <v>4270</v>
      </c>
      <c r="C559" s="18" t="s">
        <v>43</v>
      </c>
      <c r="D559" s="71">
        <v>10871.26</v>
      </c>
      <c r="E559" s="71">
        <v>12000</v>
      </c>
      <c r="F559" s="71">
        <v>15000</v>
      </c>
      <c r="G559" s="80">
        <v>13000</v>
      </c>
      <c r="H559" s="47">
        <f t="shared" si="37"/>
        <v>108.33333333333333</v>
      </c>
    </row>
    <row r="560" spans="1:8" ht="15.05" customHeight="1">
      <c r="A560" s="124"/>
      <c r="B560" s="17">
        <v>4280</v>
      </c>
      <c r="C560" s="18" t="s">
        <v>44</v>
      </c>
      <c r="D560" s="24">
        <v>948</v>
      </c>
      <c r="E560" s="38">
        <v>1500</v>
      </c>
      <c r="F560" s="38">
        <v>2000</v>
      </c>
      <c r="G560" s="24">
        <v>2000</v>
      </c>
      <c r="H560" s="47">
        <f t="shared" si="37"/>
        <v>133.33333333333331</v>
      </c>
    </row>
    <row r="561" spans="1:8" ht="15.05" customHeight="1">
      <c r="A561" s="124"/>
      <c r="B561" s="17">
        <v>4300</v>
      </c>
      <c r="C561" s="18" t="s">
        <v>17</v>
      </c>
      <c r="D561" s="71">
        <v>42885.15</v>
      </c>
      <c r="E561" s="71">
        <v>49300</v>
      </c>
      <c r="F561" s="71">
        <v>56000</v>
      </c>
      <c r="G561" s="80">
        <v>51000</v>
      </c>
      <c r="H561" s="47">
        <f t="shared" si="37"/>
        <v>103.44827586206897</v>
      </c>
    </row>
    <row r="562" spans="1:8" ht="15.05" customHeight="1">
      <c r="A562" s="124"/>
      <c r="B562" s="17">
        <v>4350</v>
      </c>
      <c r="C562" s="18" t="s">
        <v>45</v>
      </c>
      <c r="D562" s="24">
        <v>588</v>
      </c>
      <c r="E562" s="38">
        <v>588</v>
      </c>
      <c r="F562" s="38">
        <v>588</v>
      </c>
      <c r="G562" s="24">
        <v>588</v>
      </c>
      <c r="H562" s="47">
        <f t="shared" si="37"/>
        <v>100</v>
      </c>
    </row>
    <row r="563" spans="1:8" ht="24.4" customHeight="1">
      <c r="A563" s="124"/>
      <c r="B563" s="17">
        <v>4360</v>
      </c>
      <c r="C563" s="18" t="s">
        <v>46</v>
      </c>
      <c r="D563" s="24">
        <v>0</v>
      </c>
      <c r="E563" s="24">
        <v>1000</v>
      </c>
      <c r="F563" s="24">
        <v>1000</v>
      </c>
      <c r="G563" s="24">
        <v>1000</v>
      </c>
      <c r="H563" s="47">
        <f t="shared" si="37"/>
        <v>100</v>
      </c>
    </row>
    <row r="564" spans="1:8" ht="23.25" customHeight="1">
      <c r="A564" s="124"/>
      <c r="B564" s="17">
        <v>4370</v>
      </c>
      <c r="C564" s="18" t="s">
        <v>70</v>
      </c>
      <c r="D564" s="71">
        <v>8112.34</v>
      </c>
      <c r="E564" s="71">
        <v>7800</v>
      </c>
      <c r="F564" s="71">
        <v>7000</v>
      </c>
      <c r="G564" s="80">
        <v>7000</v>
      </c>
      <c r="H564" s="47">
        <f t="shared" si="37"/>
        <v>89.743589743589752</v>
      </c>
    </row>
    <row r="565" spans="1:8" ht="14.25" customHeight="1">
      <c r="A565" s="124"/>
      <c r="B565" s="17">
        <v>4410</v>
      </c>
      <c r="C565" s="18" t="s">
        <v>48</v>
      </c>
      <c r="D565" s="19">
        <v>1119.98</v>
      </c>
      <c r="E565" s="19">
        <v>2000</v>
      </c>
      <c r="F565" s="19">
        <v>2500</v>
      </c>
      <c r="G565" s="51">
        <v>2000</v>
      </c>
      <c r="H565" s="47">
        <f t="shared" si="37"/>
        <v>100</v>
      </c>
    </row>
    <row r="566" spans="1:8" ht="15.05" customHeight="1">
      <c r="A566" s="124"/>
      <c r="B566" s="17">
        <v>4430</v>
      </c>
      <c r="C566" s="18" t="s">
        <v>49</v>
      </c>
      <c r="D566" s="19">
        <v>2086</v>
      </c>
      <c r="E566" s="19">
        <v>3000</v>
      </c>
      <c r="F566" s="19">
        <v>4000</v>
      </c>
      <c r="G566" s="51">
        <v>4000</v>
      </c>
      <c r="H566" s="47">
        <f t="shared" si="37"/>
        <v>133.33333333333331</v>
      </c>
    </row>
    <row r="567" spans="1:8" ht="15.05" customHeight="1">
      <c r="A567" s="124"/>
      <c r="B567" s="17">
        <v>4440</v>
      </c>
      <c r="C567" s="18" t="s">
        <v>50</v>
      </c>
      <c r="D567" s="19">
        <v>40009</v>
      </c>
      <c r="E567" s="19">
        <v>27458</v>
      </c>
      <c r="F567" s="19">
        <v>25817</v>
      </c>
      <c r="G567" s="51">
        <v>25817</v>
      </c>
      <c r="H567" s="47">
        <f t="shared" si="37"/>
        <v>94.023599679510525</v>
      </c>
    </row>
    <row r="568" spans="1:8" ht="23.6">
      <c r="A568" s="100"/>
      <c r="B568" s="36">
        <v>4700</v>
      </c>
      <c r="C568" s="37" t="s">
        <v>53</v>
      </c>
      <c r="D568" s="19">
        <v>2714.5</v>
      </c>
      <c r="E568" s="19">
        <v>3500</v>
      </c>
      <c r="F568" s="19">
        <v>4000</v>
      </c>
      <c r="G568" s="51">
        <v>4000</v>
      </c>
      <c r="H568" s="47">
        <f t="shared" si="37"/>
        <v>114.28571428571428</v>
      </c>
    </row>
    <row r="569" spans="1:8" ht="15.05" customHeight="1">
      <c r="A569" s="100"/>
      <c r="B569" s="17">
        <v>6050</v>
      </c>
      <c r="C569" s="18" t="s">
        <v>54</v>
      </c>
      <c r="D569" s="19">
        <v>0</v>
      </c>
      <c r="E569" s="19">
        <v>0</v>
      </c>
      <c r="F569" s="19">
        <v>199752</v>
      </c>
      <c r="G569" s="51">
        <v>0</v>
      </c>
      <c r="H569" s="47">
        <v>0</v>
      </c>
    </row>
    <row r="570" spans="1:8" ht="15.05" customHeight="1" thickBot="1">
      <c r="A570" s="100"/>
      <c r="B570" s="17">
        <v>6060</v>
      </c>
      <c r="C570" s="18" t="s">
        <v>55</v>
      </c>
      <c r="D570" s="24">
        <v>0</v>
      </c>
      <c r="E570" s="38">
        <v>25000</v>
      </c>
      <c r="F570" s="38">
        <v>0</v>
      </c>
      <c r="G570" s="24">
        <v>0</v>
      </c>
      <c r="H570" s="47">
        <f t="shared" si="37"/>
        <v>0</v>
      </c>
    </row>
    <row r="571" spans="1:8" ht="19" customHeight="1" thickTop="1" thickBot="1">
      <c r="A571" s="132" t="s">
        <v>211</v>
      </c>
      <c r="B571" s="132"/>
      <c r="C571" s="132"/>
      <c r="D571" s="21">
        <f>SUM(D547:D570)</f>
        <v>1359433.77</v>
      </c>
      <c r="E571" s="21">
        <f>SUM(E547:E570)</f>
        <v>1386021.8</v>
      </c>
      <c r="F571" s="21">
        <f>SUM(F547:F570)</f>
        <v>1649271</v>
      </c>
      <c r="G571" s="21">
        <f>SUM(G547:G570)</f>
        <v>1341437</v>
      </c>
      <c r="H571" s="48">
        <f>SUM(G571/E571*100)</f>
        <v>96.783254058485952</v>
      </c>
    </row>
    <row r="572" spans="1:8" ht="24.4" customHeight="1" thickTop="1">
      <c r="A572" s="60">
        <v>85202</v>
      </c>
      <c r="B572" s="129" t="s">
        <v>212</v>
      </c>
      <c r="C572" s="130"/>
      <c r="D572" s="130"/>
      <c r="E572" s="130"/>
      <c r="F572" s="130"/>
      <c r="G572" s="130"/>
      <c r="H572" s="131"/>
    </row>
    <row r="573" spans="1:8" ht="15.05" customHeight="1">
      <c r="A573" s="125"/>
      <c r="B573" s="70">
        <v>3020</v>
      </c>
      <c r="C573" s="33" t="s">
        <v>36</v>
      </c>
      <c r="D573" s="19">
        <v>3980.31</v>
      </c>
      <c r="E573" s="51">
        <v>3500</v>
      </c>
      <c r="F573" s="51">
        <v>3500</v>
      </c>
      <c r="G573" s="51">
        <v>3500</v>
      </c>
      <c r="H573" s="47">
        <f>SUM(G573/E573*100)</f>
        <v>100</v>
      </c>
    </row>
    <row r="574" spans="1:8" ht="15.05" customHeight="1">
      <c r="A574" s="125"/>
      <c r="B574" s="17">
        <v>4010</v>
      </c>
      <c r="C574" s="18" t="s">
        <v>37</v>
      </c>
      <c r="D574" s="24">
        <v>805151.71</v>
      </c>
      <c r="E574" s="24">
        <v>838130</v>
      </c>
      <c r="F574" s="24">
        <v>870704</v>
      </c>
      <c r="G574" s="24">
        <v>855000</v>
      </c>
      <c r="H574" s="47">
        <f t="shared" ref="H574:H594" si="38">SUM(G574/E574*100)</f>
        <v>102.0128142412275</v>
      </c>
    </row>
    <row r="575" spans="1:8" ht="15.05" customHeight="1">
      <c r="A575" s="125"/>
      <c r="B575" s="17">
        <v>4040</v>
      </c>
      <c r="C575" s="18" t="s">
        <v>73</v>
      </c>
      <c r="D575" s="71">
        <v>54459.73</v>
      </c>
      <c r="E575" s="80">
        <v>62163.199999999997</v>
      </c>
      <c r="F575" s="80">
        <v>64819</v>
      </c>
      <c r="G575" s="80">
        <v>64819</v>
      </c>
      <c r="H575" s="47">
        <f t="shared" si="38"/>
        <v>104.27230258416556</v>
      </c>
    </row>
    <row r="576" spans="1:8" ht="15.05" customHeight="1">
      <c r="A576" s="125"/>
      <c r="B576" s="17">
        <v>4110</v>
      </c>
      <c r="C576" s="18" t="s">
        <v>39</v>
      </c>
      <c r="D576" s="24">
        <v>147428.13</v>
      </c>
      <c r="E576" s="24">
        <v>153995</v>
      </c>
      <c r="F576" s="24">
        <v>165007</v>
      </c>
      <c r="G576" s="24">
        <v>160000</v>
      </c>
      <c r="H576" s="47">
        <f t="shared" si="38"/>
        <v>103.89947725575506</v>
      </c>
    </row>
    <row r="577" spans="1:8" ht="15.05" customHeight="1">
      <c r="A577" s="125"/>
      <c r="B577" s="17">
        <v>4120</v>
      </c>
      <c r="C577" s="18" t="s">
        <v>40</v>
      </c>
      <c r="D577" s="71">
        <v>18093.810000000001</v>
      </c>
      <c r="E577" s="80">
        <v>20122</v>
      </c>
      <c r="F577" s="80">
        <v>20285</v>
      </c>
      <c r="G577" s="80">
        <v>20000</v>
      </c>
      <c r="H577" s="47">
        <f t="shared" si="38"/>
        <v>99.393698439518928</v>
      </c>
    </row>
    <row r="578" spans="1:8" ht="15.05" customHeight="1">
      <c r="A578" s="125"/>
      <c r="B578" s="17">
        <v>4210</v>
      </c>
      <c r="C578" s="18" t="s">
        <v>30</v>
      </c>
      <c r="D578" s="24">
        <v>165228.47</v>
      </c>
      <c r="E578" s="24">
        <v>153449</v>
      </c>
      <c r="F578" s="24">
        <v>164183</v>
      </c>
      <c r="G578" s="24">
        <v>160000</v>
      </c>
      <c r="H578" s="47">
        <f t="shared" si="38"/>
        <v>104.26917086458694</v>
      </c>
    </row>
    <row r="579" spans="1:8" ht="15.05" customHeight="1">
      <c r="A579" s="151"/>
      <c r="B579" s="17">
        <v>4220</v>
      </c>
      <c r="C579" s="18" t="s">
        <v>135</v>
      </c>
      <c r="D579" s="71">
        <v>134280.97</v>
      </c>
      <c r="E579" s="80">
        <v>134320</v>
      </c>
      <c r="F579" s="80">
        <v>151110</v>
      </c>
      <c r="G579" s="80">
        <v>150000</v>
      </c>
      <c r="H579" s="47">
        <f t="shared" si="38"/>
        <v>111.67361524717094</v>
      </c>
    </row>
    <row r="580" spans="1:8" ht="23.6">
      <c r="A580" s="151"/>
      <c r="B580" s="17">
        <v>4230</v>
      </c>
      <c r="C580" s="18" t="s">
        <v>136</v>
      </c>
      <c r="D580" s="24">
        <v>14577.67</v>
      </c>
      <c r="E580" s="24">
        <v>13606</v>
      </c>
      <c r="F580" s="24">
        <v>10020</v>
      </c>
      <c r="G580" s="24">
        <v>10020</v>
      </c>
      <c r="H580" s="47">
        <f t="shared" si="38"/>
        <v>73.643980596795529</v>
      </c>
    </row>
    <row r="581" spans="1:8" ht="15.05" customHeight="1">
      <c r="A581" s="151"/>
      <c r="B581" s="36">
        <v>4260</v>
      </c>
      <c r="C581" s="37" t="s">
        <v>42</v>
      </c>
      <c r="D581" s="71">
        <v>26346</v>
      </c>
      <c r="E581" s="80">
        <v>28550</v>
      </c>
      <c r="F581" s="80">
        <v>28952</v>
      </c>
      <c r="G581" s="80">
        <v>28000</v>
      </c>
      <c r="H581" s="47">
        <f t="shared" si="38"/>
        <v>98.073555166374788</v>
      </c>
    </row>
    <row r="582" spans="1:8" ht="15.05" customHeight="1">
      <c r="A582" s="151"/>
      <c r="B582" s="17">
        <v>4270</v>
      </c>
      <c r="C582" s="18" t="s">
        <v>43</v>
      </c>
      <c r="D582" s="24">
        <v>8819.94</v>
      </c>
      <c r="E582" s="24">
        <v>9150</v>
      </c>
      <c r="F582" s="24">
        <v>9002</v>
      </c>
      <c r="G582" s="24">
        <v>9000</v>
      </c>
      <c r="H582" s="47">
        <f t="shared" si="38"/>
        <v>98.360655737704917</v>
      </c>
    </row>
    <row r="583" spans="1:8" s="114" customFormat="1" ht="15.05" customHeight="1">
      <c r="A583" s="125"/>
      <c r="B583" s="17">
        <v>4280</v>
      </c>
      <c r="C583" s="18" t="s">
        <v>44</v>
      </c>
      <c r="D583" s="71">
        <v>750</v>
      </c>
      <c r="E583" s="80">
        <v>850</v>
      </c>
      <c r="F583" s="80">
        <v>950</v>
      </c>
      <c r="G583" s="80">
        <v>950</v>
      </c>
      <c r="H583" s="47">
        <f t="shared" si="38"/>
        <v>111.76470588235294</v>
      </c>
    </row>
    <row r="584" spans="1:8" ht="15.05" customHeight="1">
      <c r="A584" s="125"/>
      <c r="B584" s="17">
        <v>4300</v>
      </c>
      <c r="C584" s="18" t="s">
        <v>17</v>
      </c>
      <c r="D584" s="19">
        <v>36677.85</v>
      </c>
      <c r="E584" s="51">
        <v>27692.95</v>
      </c>
      <c r="F584" s="51">
        <v>28344</v>
      </c>
      <c r="G584" s="51">
        <v>28000</v>
      </c>
      <c r="H584" s="47">
        <f t="shared" si="38"/>
        <v>101.10876594945645</v>
      </c>
    </row>
    <row r="585" spans="1:8" ht="15.05" customHeight="1">
      <c r="A585" s="125"/>
      <c r="B585" s="17">
        <v>4350</v>
      </c>
      <c r="C585" s="18" t="s">
        <v>45</v>
      </c>
      <c r="D585" s="19">
        <v>565.79999999999995</v>
      </c>
      <c r="E585" s="51">
        <v>591</v>
      </c>
      <c r="F585" s="51">
        <v>591</v>
      </c>
      <c r="G585" s="51">
        <v>591</v>
      </c>
      <c r="H585" s="47">
        <f t="shared" si="38"/>
        <v>100</v>
      </c>
    </row>
    <row r="586" spans="1:8" ht="23.6">
      <c r="A586" s="125"/>
      <c r="B586" s="17">
        <v>4360</v>
      </c>
      <c r="C586" s="18" t="s">
        <v>46</v>
      </c>
      <c r="D586" s="19">
        <v>1062.5</v>
      </c>
      <c r="E586" s="51">
        <v>554</v>
      </c>
      <c r="F586" s="51">
        <v>443</v>
      </c>
      <c r="G586" s="51">
        <v>443</v>
      </c>
      <c r="H586" s="47">
        <f t="shared" si="38"/>
        <v>79.963898916967509</v>
      </c>
    </row>
    <row r="587" spans="1:8" ht="23.6">
      <c r="A587" s="125"/>
      <c r="B587" s="17">
        <v>4370</v>
      </c>
      <c r="C587" s="18" t="s">
        <v>70</v>
      </c>
      <c r="D587" s="19">
        <v>1303.4100000000001</v>
      </c>
      <c r="E587" s="51">
        <v>1347</v>
      </c>
      <c r="F587" s="51">
        <v>870</v>
      </c>
      <c r="G587" s="51">
        <v>870</v>
      </c>
      <c r="H587" s="47">
        <f t="shared" si="38"/>
        <v>64.587973273942083</v>
      </c>
    </row>
    <row r="588" spans="1:8" ht="15.05" customHeight="1">
      <c r="A588" s="151"/>
      <c r="B588" s="17">
        <v>4410</v>
      </c>
      <c r="C588" s="18" t="s">
        <v>48</v>
      </c>
      <c r="D588" s="19">
        <v>831.05</v>
      </c>
      <c r="E588" s="51">
        <v>300</v>
      </c>
      <c r="F588" s="51">
        <v>2000</v>
      </c>
      <c r="G588" s="51">
        <v>1000</v>
      </c>
      <c r="H588" s="47">
        <f t="shared" si="38"/>
        <v>333.33333333333337</v>
      </c>
    </row>
    <row r="589" spans="1:8" ht="15.05" customHeight="1">
      <c r="A589" s="151"/>
      <c r="B589" s="17">
        <v>4430</v>
      </c>
      <c r="C589" s="18" t="s">
        <v>49</v>
      </c>
      <c r="D589" s="19">
        <v>3034.4</v>
      </c>
      <c r="E589" s="51">
        <v>3500</v>
      </c>
      <c r="F589" s="51">
        <v>3500</v>
      </c>
      <c r="G589" s="51">
        <v>3500</v>
      </c>
      <c r="H589" s="47">
        <f t="shared" si="38"/>
        <v>100</v>
      </c>
    </row>
    <row r="590" spans="1:8" ht="15.05" customHeight="1">
      <c r="A590" s="151"/>
      <c r="B590" s="36">
        <v>4440</v>
      </c>
      <c r="C590" s="37" t="s">
        <v>50</v>
      </c>
      <c r="D590" s="24">
        <v>33820.65</v>
      </c>
      <c r="E590" s="24">
        <v>35406.85</v>
      </c>
      <c r="F590" s="24">
        <v>34313</v>
      </c>
      <c r="G590" s="24">
        <v>34313</v>
      </c>
      <c r="H590" s="47">
        <f t="shared" si="38"/>
        <v>96.910626051173722</v>
      </c>
    </row>
    <row r="591" spans="1:8" ht="15.05" customHeight="1">
      <c r="A591" s="151"/>
      <c r="B591" s="17">
        <v>4480</v>
      </c>
      <c r="C591" s="18" t="s">
        <v>51</v>
      </c>
      <c r="D591" s="71">
        <v>3058</v>
      </c>
      <c r="E591" s="80">
        <v>3500</v>
      </c>
      <c r="F591" s="80">
        <v>3500</v>
      </c>
      <c r="G591" s="80">
        <v>3500</v>
      </c>
      <c r="H591" s="47">
        <f t="shared" si="38"/>
        <v>100</v>
      </c>
    </row>
    <row r="592" spans="1:8" ht="15.05" customHeight="1">
      <c r="A592" s="112"/>
      <c r="B592" s="17">
        <v>4520</v>
      </c>
      <c r="C592" s="18" t="s">
        <v>52</v>
      </c>
      <c r="D592" s="19">
        <v>166.77</v>
      </c>
      <c r="E592" s="51">
        <v>167</v>
      </c>
      <c r="F592" s="51">
        <v>167</v>
      </c>
      <c r="G592" s="51">
        <v>167</v>
      </c>
      <c r="H592" s="47">
        <f t="shared" si="38"/>
        <v>100</v>
      </c>
    </row>
    <row r="593" spans="1:8" ht="23.6">
      <c r="A593" s="112"/>
      <c r="B593" s="36">
        <v>4700</v>
      </c>
      <c r="C593" s="37" t="s">
        <v>53</v>
      </c>
      <c r="D593" s="19">
        <v>589</v>
      </c>
      <c r="E593" s="51">
        <v>2000</v>
      </c>
      <c r="F593" s="51">
        <v>2000</v>
      </c>
      <c r="G593" s="51">
        <v>1500</v>
      </c>
      <c r="H593" s="47">
        <f t="shared" si="38"/>
        <v>75</v>
      </c>
    </row>
    <row r="594" spans="1:8" s="114" customFormat="1" ht="15.05" customHeight="1" thickBot="1">
      <c r="A594" s="112"/>
      <c r="B594" s="17">
        <v>6050</v>
      </c>
      <c r="C594" s="18" t="s">
        <v>54</v>
      </c>
      <c r="D594" s="19">
        <v>12503.38</v>
      </c>
      <c r="E594" s="51">
        <v>154888.48000000001</v>
      </c>
      <c r="F594" s="51">
        <v>77853</v>
      </c>
      <c r="G594" s="51">
        <v>77853</v>
      </c>
      <c r="H594" s="47">
        <f t="shared" si="38"/>
        <v>50.26390600514641</v>
      </c>
    </row>
    <row r="595" spans="1:8" ht="18" customHeight="1" thickTop="1" thickBot="1">
      <c r="A595" s="133" t="s">
        <v>213</v>
      </c>
      <c r="B595" s="134"/>
      <c r="C595" s="135"/>
      <c r="D595" s="29">
        <f>SUM(D573:D594)</f>
        <v>1472729.5499999998</v>
      </c>
      <c r="E595" s="29">
        <f>SUM(E573:E594)</f>
        <v>1647782.48</v>
      </c>
      <c r="F595" s="29">
        <f>SUM(F573:F594)</f>
        <v>1642113</v>
      </c>
      <c r="G595" s="29">
        <f>SUM(G573:G594)</f>
        <v>1613026</v>
      </c>
      <c r="H595" s="48">
        <f>SUM(G595/E595*100)</f>
        <v>97.890711885709578</v>
      </c>
    </row>
    <row r="596" spans="1:8" ht="24.4" customHeight="1" thickTop="1">
      <c r="A596" s="60">
        <v>85204</v>
      </c>
      <c r="B596" s="129" t="s">
        <v>214</v>
      </c>
      <c r="C596" s="130"/>
      <c r="D596" s="130"/>
      <c r="E596" s="130"/>
      <c r="F596" s="130"/>
      <c r="G596" s="130"/>
      <c r="H596" s="131"/>
    </row>
    <row r="597" spans="1:8" ht="24.4" customHeight="1">
      <c r="A597" s="123"/>
      <c r="B597" s="70">
        <v>2320</v>
      </c>
      <c r="C597" s="76" t="s">
        <v>282</v>
      </c>
      <c r="D597" s="24">
        <v>180422.15</v>
      </c>
      <c r="E597" s="38">
        <v>183656</v>
      </c>
      <c r="F597" s="38">
        <v>234297</v>
      </c>
      <c r="G597" s="38">
        <v>234297</v>
      </c>
      <c r="H597" s="47">
        <f>SUM(G597/E597*100)</f>
        <v>127.57383368907087</v>
      </c>
    </row>
    <row r="598" spans="1:8" ht="15.05" customHeight="1">
      <c r="A598" s="123"/>
      <c r="B598" s="49">
        <v>3110</v>
      </c>
      <c r="C598" s="58" t="s">
        <v>210</v>
      </c>
      <c r="D598" s="71">
        <v>976932.17</v>
      </c>
      <c r="E598" s="71">
        <v>1059497</v>
      </c>
      <c r="F598" s="71">
        <v>1689528</v>
      </c>
      <c r="G598" s="71">
        <v>1164588</v>
      </c>
      <c r="H598" s="47">
        <f t="shared" ref="H598:H608" si="39">SUM(G598/E598*100)</f>
        <v>109.91895210651847</v>
      </c>
    </row>
    <row r="599" spans="1:8" ht="15.05" customHeight="1">
      <c r="A599" s="35"/>
      <c r="B599" s="49">
        <v>4010</v>
      </c>
      <c r="C599" s="18" t="s">
        <v>37</v>
      </c>
      <c r="D599" s="24">
        <v>4890.5600000000004</v>
      </c>
      <c r="E599" s="24">
        <v>49992</v>
      </c>
      <c r="F599" s="24">
        <v>112780</v>
      </c>
      <c r="G599" s="24">
        <v>58000</v>
      </c>
      <c r="H599" s="47">
        <f t="shared" si="39"/>
        <v>116.01856297007522</v>
      </c>
    </row>
    <row r="600" spans="1:8" ht="15.05" customHeight="1">
      <c r="A600" s="35"/>
      <c r="B600" s="17">
        <v>4040</v>
      </c>
      <c r="C600" s="18" t="s">
        <v>73</v>
      </c>
      <c r="D600" s="19">
        <v>0</v>
      </c>
      <c r="E600" s="19">
        <v>2975</v>
      </c>
      <c r="F600" s="19">
        <v>2975</v>
      </c>
      <c r="G600" s="19">
        <v>2975</v>
      </c>
      <c r="H600" s="47">
        <f t="shared" si="39"/>
        <v>100</v>
      </c>
    </row>
    <row r="601" spans="1:8" ht="15.05" customHeight="1">
      <c r="A601" s="35"/>
      <c r="B601" s="17">
        <v>4110</v>
      </c>
      <c r="C601" s="18" t="s">
        <v>39</v>
      </c>
      <c r="D601" s="19">
        <v>24429.9</v>
      </c>
      <c r="E601" s="19">
        <v>42295</v>
      </c>
      <c r="F601" s="19">
        <v>50974</v>
      </c>
      <c r="G601" s="19">
        <v>41200</v>
      </c>
      <c r="H601" s="47">
        <f t="shared" si="39"/>
        <v>97.411041494266456</v>
      </c>
    </row>
    <row r="602" spans="1:8" ht="15.05" customHeight="1">
      <c r="A602" s="35"/>
      <c r="B602" s="17">
        <v>4120</v>
      </c>
      <c r="C602" s="18" t="s">
        <v>40</v>
      </c>
      <c r="D602" s="24">
        <v>3460.8</v>
      </c>
      <c r="E602" s="38">
        <v>6017</v>
      </c>
      <c r="F602" s="38">
        <v>7253</v>
      </c>
      <c r="G602" s="38">
        <v>6000</v>
      </c>
      <c r="H602" s="47">
        <f t="shared" si="39"/>
        <v>99.717467176333713</v>
      </c>
    </row>
    <row r="603" spans="1:8" ht="15.05" customHeight="1">
      <c r="A603" s="35"/>
      <c r="B603" s="17">
        <v>4170</v>
      </c>
      <c r="C603" s="18" t="s">
        <v>41</v>
      </c>
      <c r="D603" s="38">
        <v>139153.85</v>
      </c>
      <c r="E603" s="38">
        <v>207646</v>
      </c>
      <c r="F603" s="38">
        <v>183167</v>
      </c>
      <c r="G603" s="38">
        <v>183167</v>
      </c>
      <c r="H603" s="47">
        <f t="shared" si="39"/>
        <v>88.211186345992701</v>
      </c>
    </row>
    <row r="604" spans="1:8" ht="15.05" customHeight="1">
      <c r="A604" s="35"/>
      <c r="B604" s="17">
        <v>4210</v>
      </c>
      <c r="C604" s="37" t="s">
        <v>30</v>
      </c>
      <c r="D604" s="71">
        <v>2332.5500000000002</v>
      </c>
      <c r="E604" s="71">
        <v>3000</v>
      </c>
      <c r="F604" s="71">
        <v>3000</v>
      </c>
      <c r="G604" s="71">
        <v>3000</v>
      </c>
      <c r="H604" s="47">
        <f t="shared" si="39"/>
        <v>100</v>
      </c>
    </row>
    <row r="605" spans="1:8" ht="15.05" customHeight="1">
      <c r="A605" s="35"/>
      <c r="B605" s="17">
        <v>4300</v>
      </c>
      <c r="C605" s="18" t="s">
        <v>17</v>
      </c>
      <c r="D605" s="19">
        <v>4990.83</v>
      </c>
      <c r="E605" s="19">
        <v>14600</v>
      </c>
      <c r="F605" s="19">
        <v>18440</v>
      </c>
      <c r="G605" s="19">
        <v>10000</v>
      </c>
      <c r="H605" s="47">
        <f t="shared" si="39"/>
        <v>68.493150684931507</v>
      </c>
    </row>
    <row r="606" spans="1:8" ht="15.05" customHeight="1">
      <c r="A606" s="35"/>
      <c r="B606" s="17">
        <v>4410</v>
      </c>
      <c r="C606" s="18" t="s">
        <v>48</v>
      </c>
      <c r="D606" s="19">
        <v>2267.3000000000002</v>
      </c>
      <c r="E606" s="19">
        <v>3000</v>
      </c>
      <c r="F606" s="19">
        <v>3000</v>
      </c>
      <c r="G606" s="19">
        <v>3000</v>
      </c>
      <c r="H606" s="47">
        <f t="shared" si="39"/>
        <v>100</v>
      </c>
    </row>
    <row r="607" spans="1:8" ht="15.05" customHeight="1">
      <c r="A607" s="35"/>
      <c r="B607" s="36">
        <v>4440</v>
      </c>
      <c r="C607" s="37" t="s">
        <v>50</v>
      </c>
      <c r="D607" s="19">
        <v>0</v>
      </c>
      <c r="E607" s="19">
        <v>1094</v>
      </c>
      <c r="F607" s="19">
        <v>4376</v>
      </c>
      <c r="G607" s="19">
        <v>2188</v>
      </c>
      <c r="H607" s="47">
        <f t="shared" si="39"/>
        <v>200</v>
      </c>
    </row>
    <row r="608" spans="1:8" ht="24.25" thickBot="1">
      <c r="A608" s="35"/>
      <c r="B608" s="36">
        <v>4700</v>
      </c>
      <c r="C608" s="37" t="s">
        <v>53</v>
      </c>
      <c r="D608" s="26">
        <v>0</v>
      </c>
      <c r="E608" s="26">
        <v>1000</v>
      </c>
      <c r="F608" s="26">
        <v>1000</v>
      </c>
      <c r="G608" s="26">
        <v>1000</v>
      </c>
      <c r="H608" s="47">
        <f t="shared" si="39"/>
        <v>100</v>
      </c>
    </row>
    <row r="609" spans="1:8" ht="18" customHeight="1" thickTop="1" thickBot="1">
      <c r="A609" s="133" t="s">
        <v>215</v>
      </c>
      <c r="B609" s="134"/>
      <c r="C609" s="135"/>
      <c r="D609" s="52">
        <f>SUM(D597:D608)</f>
        <v>1338880.1100000003</v>
      </c>
      <c r="E609" s="52">
        <f>SUM(E597:E608)</f>
        <v>1574772</v>
      </c>
      <c r="F609" s="52">
        <f>SUM(F597:F608)</f>
        <v>2310790</v>
      </c>
      <c r="G609" s="52">
        <f>SUM(G597:G608)</f>
        <v>1709415</v>
      </c>
      <c r="H609" s="48">
        <f>SUM(G609/E609*100)</f>
        <v>108.54999961899246</v>
      </c>
    </row>
    <row r="610" spans="1:8" ht="24.4" customHeight="1" thickTop="1">
      <c r="A610" s="60">
        <v>85205</v>
      </c>
      <c r="B610" s="129" t="s">
        <v>216</v>
      </c>
      <c r="C610" s="130"/>
      <c r="D610" s="130"/>
      <c r="E610" s="130"/>
      <c r="F610" s="130"/>
      <c r="G610" s="130"/>
      <c r="H610" s="131"/>
    </row>
    <row r="611" spans="1:8" ht="15.05" customHeight="1">
      <c r="A611" s="123"/>
      <c r="B611" s="70">
        <v>3020</v>
      </c>
      <c r="C611" s="33" t="s">
        <v>36</v>
      </c>
      <c r="D611" s="19">
        <v>1100</v>
      </c>
      <c r="E611" s="19">
        <v>800</v>
      </c>
      <c r="F611" s="19">
        <v>1100</v>
      </c>
      <c r="G611" s="19">
        <v>1100</v>
      </c>
      <c r="H611" s="47">
        <f>SUM(G611/E611*100)</f>
        <v>137.5</v>
      </c>
    </row>
    <row r="612" spans="1:8" ht="15.05" customHeight="1">
      <c r="A612" s="123"/>
      <c r="B612" s="70">
        <v>4010</v>
      </c>
      <c r="C612" s="18" t="s">
        <v>37</v>
      </c>
      <c r="D612" s="19">
        <v>171752.16</v>
      </c>
      <c r="E612" s="19">
        <v>172700</v>
      </c>
      <c r="F612" s="19">
        <v>174200</v>
      </c>
      <c r="G612" s="19">
        <v>174200</v>
      </c>
      <c r="H612" s="47">
        <f t="shared" ref="H612:H633" si="40">SUM(G612/E612*100)</f>
        <v>100.86855819339895</v>
      </c>
    </row>
    <row r="613" spans="1:8" ht="15.05" customHeight="1">
      <c r="A613" s="35"/>
      <c r="B613" s="17">
        <v>4040</v>
      </c>
      <c r="C613" s="18" t="s">
        <v>73</v>
      </c>
      <c r="D613" s="19">
        <v>13049.02</v>
      </c>
      <c r="E613" s="19">
        <v>14261.81</v>
      </c>
      <c r="F613" s="19">
        <v>13900</v>
      </c>
      <c r="G613" s="19">
        <v>14070</v>
      </c>
      <c r="H613" s="47">
        <f t="shared" si="40"/>
        <v>98.655079544601989</v>
      </c>
    </row>
    <row r="614" spans="1:8" ht="15.05" customHeight="1">
      <c r="A614" s="35"/>
      <c r="B614" s="17">
        <v>4110</v>
      </c>
      <c r="C614" s="18" t="s">
        <v>39</v>
      </c>
      <c r="D614" s="19">
        <v>37677.81</v>
      </c>
      <c r="E614" s="19">
        <v>44882.400000000001</v>
      </c>
      <c r="F614" s="19">
        <f>2170+37850</f>
        <v>40020</v>
      </c>
      <c r="G614" s="19">
        <v>40050</v>
      </c>
      <c r="H614" s="47">
        <f t="shared" si="40"/>
        <v>89.233196085770814</v>
      </c>
    </row>
    <row r="615" spans="1:8" ht="15.05" customHeight="1">
      <c r="A615" s="35"/>
      <c r="B615" s="17">
        <v>4120</v>
      </c>
      <c r="C615" s="18" t="s">
        <v>40</v>
      </c>
      <c r="D615" s="19">
        <v>4326.55</v>
      </c>
      <c r="E615" s="19">
        <v>6099</v>
      </c>
      <c r="F615" s="19">
        <f>309+5100</f>
        <v>5409</v>
      </c>
      <c r="G615" s="19">
        <v>5409</v>
      </c>
      <c r="H615" s="47">
        <f t="shared" si="40"/>
        <v>88.686669945892774</v>
      </c>
    </row>
    <row r="616" spans="1:8" ht="15.05" customHeight="1">
      <c r="A616" s="35"/>
      <c r="B616" s="17">
        <v>4170</v>
      </c>
      <c r="C616" s="18" t="s">
        <v>41</v>
      </c>
      <c r="D616" s="19">
        <v>43050</v>
      </c>
      <c r="E616" s="19">
        <v>67568.600000000006</v>
      </c>
      <c r="F616" s="19">
        <f>12600+41742</f>
        <v>54342</v>
      </c>
      <c r="G616" s="19">
        <v>50030</v>
      </c>
      <c r="H616" s="47">
        <f t="shared" si="40"/>
        <v>74.043268618855492</v>
      </c>
    </row>
    <row r="617" spans="1:8" ht="15.05" customHeight="1">
      <c r="A617" s="35"/>
      <c r="B617" s="17">
        <v>4210</v>
      </c>
      <c r="C617" s="18" t="s">
        <v>30</v>
      </c>
      <c r="D617" s="19">
        <v>42021.51</v>
      </c>
      <c r="E617" s="19">
        <v>19174</v>
      </c>
      <c r="F617" s="19">
        <f>1700+12832</f>
        <v>14532</v>
      </c>
      <c r="G617" s="19">
        <v>12724</v>
      </c>
      <c r="H617" s="47">
        <f t="shared" si="40"/>
        <v>66.360696776885362</v>
      </c>
    </row>
    <row r="618" spans="1:8" ht="15.05" customHeight="1">
      <c r="A618" s="35"/>
      <c r="B618" s="17">
        <v>4220</v>
      </c>
      <c r="C618" s="18" t="s">
        <v>135</v>
      </c>
      <c r="D618" s="19">
        <v>4981.16</v>
      </c>
      <c r="E618" s="19">
        <v>4600</v>
      </c>
      <c r="F618" s="19">
        <v>3500</v>
      </c>
      <c r="G618" s="19">
        <v>3000</v>
      </c>
      <c r="H618" s="47">
        <f t="shared" si="40"/>
        <v>65.217391304347828</v>
      </c>
    </row>
    <row r="619" spans="1:8" s="114" customFormat="1" ht="23.6">
      <c r="A619" s="35"/>
      <c r="B619" s="17">
        <v>4230</v>
      </c>
      <c r="C619" s="18" t="s">
        <v>136</v>
      </c>
      <c r="D619" s="19">
        <v>783.15</v>
      </c>
      <c r="E619" s="19">
        <v>400</v>
      </c>
      <c r="F619" s="19">
        <v>800</v>
      </c>
      <c r="G619" s="19">
        <v>600</v>
      </c>
      <c r="H619" s="47">
        <f t="shared" si="40"/>
        <v>150</v>
      </c>
    </row>
    <row r="620" spans="1:8" ht="15.05" customHeight="1">
      <c r="A620" s="35"/>
      <c r="B620" s="36">
        <v>4260</v>
      </c>
      <c r="C620" s="37" t="s">
        <v>42</v>
      </c>
      <c r="D620" s="19">
        <v>4035.08</v>
      </c>
      <c r="E620" s="19">
        <v>3700</v>
      </c>
      <c r="F620" s="19">
        <v>4500</v>
      </c>
      <c r="G620" s="19">
        <v>4500</v>
      </c>
      <c r="H620" s="47">
        <f t="shared" si="40"/>
        <v>121.62162162162163</v>
      </c>
    </row>
    <row r="621" spans="1:8" ht="15.05" customHeight="1">
      <c r="A621" s="35"/>
      <c r="B621" s="17">
        <v>4270</v>
      </c>
      <c r="C621" s="18" t="s">
        <v>43</v>
      </c>
      <c r="D621" s="19">
        <v>7728.89</v>
      </c>
      <c r="E621" s="19">
        <v>3150</v>
      </c>
      <c r="F621" s="19">
        <v>1200</v>
      </c>
      <c r="G621" s="19">
        <v>900</v>
      </c>
      <c r="H621" s="47">
        <f t="shared" si="40"/>
        <v>28.571428571428569</v>
      </c>
    </row>
    <row r="622" spans="1:8" ht="15.05" customHeight="1">
      <c r="A622" s="35"/>
      <c r="B622" s="17">
        <v>4280</v>
      </c>
      <c r="C622" s="18" t="s">
        <v>44</v>
      </c>
      <c r="D622" s="19">
        <v>140</v>
      </c>
      <c r="E622" s="19">
        <v>290</v>
      </c>
      <c r="F622" s="19">
        <v>150</v>
      </c>
      <c r="G622" s="19">
        <v>150</v>
      </c>
      <c r="H622" s="47">
        <f t="shared" si="40"/>
        <v>51.724137931034484</v>
      </c>
    </row>
    <row r="623" spans="1:8" ht="15.05" customHeight="1">
      <c r="A623" s="35"/>
      <c r="B623" s="17">
        <v>4300</v>
      </c>
      <c r="C623" s="18" t="s">
        <v>17</v>
      </c>
      <c r="D623" s="19">
        <v>37121.089999999997</v>
      </c>
      <c r="E623" s="19">
        <v>41197</v>
      </c>
      <c r="F623" s="19">
        <f>29196+9100</f>
        <v>38296</v>
      </c>
      <c r="G623" s="19">
        <v>35216</v>
      </c>
      <c r="H623" s="47">
        <f t="shared" si="40"/>
        <v>85.481952569361852</v>
      </c>
    </row>
    <row r="624" spans="1:8" ht="15.05" customHeight="1">
      <c r="A624" s="35"/>
      <c r="B624" s="17">
        <v>4350</v>
      </c>
      <c r="C624" s="18" t="s">
        <v>45</v>
      </c>
      <c r="D624" s="19">
        <v>479.72</v>
      </c>
      <c r="E624" s="19">
        <v>480</v>
      </c>
      <c r="F624" s="19">
        <v>480</v>
      </c>
      <c r="G624" s="19">
        <v>480</v>
      </c>
      <c r="H624" s="47">
        <f t="shared" si="40"/>
        <v>100</v>
      </c>
    </row>
    <row r="625" spans="1:8" ht="23.6">
      <c r="A625" s="35"/>
      <c r="B625" s="17">
        <v>4360</v>
      </c>
      <c r="C625" s="18" t="s">
        <v>46</v>
      </c>
      <c r="D625" s="19">
        <v>888.97</v>
      </c>
      <c r="E625" s="19">
        <v>503</v>
      </c>
      <c r="F625" s="19">
        <v>853</v>
      </c>
      <c r="G625" s="19">
        <v>853</v>
      </c>
      <c r="H625" s="47">
        <f t="shared" si="40"/>
        <v>169.58250497017892</v>
      </c>
    </row>
    <row r="626" spans="1:8" ht="23.6">
      <c r="A626" s="35"/>
      <c r="B626" s="17">
        <v>4370</v>
      </c>
      <c r="C626" s="18" t="s">
        <v>70</v>
      </c>
      <c r="D626" s="19">
        <v>856.33</v>
      </c>
      <c r="E626" s="19">
        <v>893</v>
      </c>
      <c r="F626" s="19">
        <v>1043</v>
      </c>
      <c r="G626" s="19">
        <v>1043</v>
      </c>
      <c r="H626" s="47">
        <f t="shared" si="40"/>
        <v>116.79731243001119</v>
      </c>
    </row>
    <row r="627" spans="1:8" ht="15.05" customHeight="1">
      <c r="A627" s="35"/>
      <c r="B627" s="17">
        <v>4410</v>
      </c>
      <c r="C627" s="18" t="s">
        <v>48</v>
      </c>
      <c r="D627" s="19">
        <v>2696.44</v>
      </c>
      <c r="E627" s="19">
        <v>1300</v>
      </c>
      <c r="F627" s="19">
        <v>2000</v>
      </c>
      <c r="G627" s="19">
        <v>2000</v>
      </c>
      <c r="H627" s="47">
        <f t="shared" si="40"/>
        <v>153.84615384615387</v>
      </c>
    </row>
    <row r="628" spans="1:8" ht="15.05" customHeight="1">
      <c r="A628" s="35"/>
      <c r="B628" s="17">
        <v>4430</v>
      </c>
      <c r="C628" s="18" t="s">
        <v>49</v>
      </c>
      <c r="D628" s="19">
        <v>740</v>
      </c>
      <c r="E628" s="19">
        <v>1153.56</v>
      </c>
      <c r="F628" s="19">
        <v>1200</v>
      </c>
      <c r="G628" s="19">
        <v>1200</v>
      </c>
      <c r="H628" s="47">
        <f t="shared" si="40"/>
        <v>104.02579839800271</v>
      </c>
    </row>
    <row r="629" spans="1:8" ht="15.05" customHeight="1">
      <c r="A629" s="35"/>
      <c r="B629" s="36">
        <v>4440</v>
      </c>
      <c r="C629" s="37" t="s">
        <v>50</v>
      </c>
      <c r="D629" s="19">
        <v>4922.6899999999996</v>
      </c>
      <c r="E629" s="19">
        <v>5010.2</v>
      </c>
      <c r="F629" s="19">
        <v>6154</v>
      </c>
      <c r="G629" s="19">
        <v>6154</v>
      </c>
      <c r="H629" s="47">
        <f t="shared" si="40"/>
        <v>122.82942796694742</v>
      </c>
    </row>
    <row r="630" spans="1:8" ht="15.05" customHeight="1">
      <c r="A630" s="35"/>
      <c r="B630" s="36">
        <v>4480</v>
      </c>
      <c r="C630" s="37" t="s">
        <v>51</v>
      </c>
      <c r="D630" s="19">
        <v>1460</v>
      </c>
      <c r="E630" s="19">
        <v>1498</v>
      </c>
      <c r="F630" s="19">
        <v>1550</v>
      </c>
      <c r="G630" s="19">
        <v>1550</v>
      </c>
      <c r="H630" s="47">
        <f t="shared" si="40"/>
        <v>103.47129506008011</v>
      </c>
    </row>
    <row r="631" spans="1:8" ht="15.05" customHeight="1">
      <c r="A631" s="35"/>
      <c r="B631" s="36">
        <v>4510</v>
      </c>
      <c r="C631" s="18" t="s">
        <v>108</v>
      </c>
      <c r="D631" s="19">
        <v>50</v>
      </c>
      <c r="E631" s="19">
        <v>100</v>
      </c>
      <c r="F631" s="19">
        <v>50</v>
      </c>
      <c r="G631" s="19">
        <v>50</v>
      </c>
      <c r="H631" s="47">
        <f t="shared" si="40"/>
        <v>50</v>
      </c>
    </row>
    <row r="632" spans="1:8" ht="15.05" customHeight="1">
      <c r="A632" s="35"/>
      <c r="B632" s="36">
        <v>4520</v>
      </c>
      <c r="C632" s="37" t="s">
        <v>52</v>
      </c>
      <c r="D632" s="19">
        <v>99.43</v>
      </c>
      <c r="E632" s="19">
        <v>99.43</v>
      </c>
      <c r="F632" s="19">
        <v>100</v>
      </c>
      <c r="G632" s="19">
        <v>100</v>
      </c>
      <c r="H632" s="47">
        <f t="shared" si="40"/>
        <v>100.57326762546515</v>
      </c>
    </row>
    <row r="633" spans="1:8" ht="24.25" thickBot="1">
      <c r="A633" s="35"/>
      <c r="B633" s="36">
        <v>4700</v>
      </c>
      <c r="C633" s="37" t="s">
        <v>53</v>
      </c>
      <c r="D633" s="19">
        <v>1040</v>
      </c>
      <c r="E633" s="19">
        <v>1900</v>
      </c>
      <c r="F633" s="19">
        <v>500</v>
      </c>
      <c r="G633" s="19">
        <v>500</v>
      </c>
      <c r="H633" s="47">
        <f t="shared" si="40"/>
        <v>26.315789473684209</v>
      </c>
    </row>
    <row r="634" spans="1:8" ht="18" customHeight="1" thickTop="1" thickBot="1">
      <c r="A634" s="132" t="s">
        <v>217</v>
      </c>
      <c r="B634" s="132"/>
      <c r="C634" s="132"/>
      <c r="D634" s="21">
        <f>SUM(D611:D633)</f>
        <v>381000</v>
      </c>
      <c r="E634" s="21">
        <f>SUM(E611:E633)</f>
        <v>391760</v>
      </c>
      <c r="F634" s="21">
        <f>SUM(F611:F633)</f>
        <v>365879</v>
      </c>
      <c r="G634" s="21">
        <f>SUM(G611:G633)</f>
        <v>355879</v>
      </c>
      <c r="H634" s="48">
        <f>SUM(G634/E634*100)</f>
        <v>90.841076169083109</v>
      </c>
    </row>
    <row r="635" spans="1:8" ht="24.4" customHeight="1" thickTop="1">
      <c r="A635" s="60">
        <v>85218</v>
      </c>
      <c r="B635" s="129" t="s">
        <v>218</v>
      </c>
      <c r="C635" s="130"/>
      <c r="D635" s="130"/>
      <c r="E635" s="130"/>
      <c r="F635" s="130"/>
      <c r="G635" s="130"/>
      <c r="H635" s="131"/>
    </row>
    <row r="636" spans="1:8" ht="15.05" customHeight="1">
      <c r="A636" s="125"/>
      <c r="B636" s="70">
        <v>3020</v>
      </c>
      <c r="C636" s="33" t="s">
        <v>36</v>
      </c>
      <c r="D636" s="19">
        <v>1999.36</v>
      </c>
      <c r="E636" s="19">
        <v>2000</v>
      </c>
      <c r="F636" s="19">
        <v>2500</v>
      </c>
      <c r="G636" s="51">
        <v>2500</v>
      </c>
      <c r="H636" s="47">
        <f>SUM(G636/E636*100)</f>
        <v>125</v>
      </c>
    </row>
    <row r="637" spans="1:8" ht="15.05" customHeight="1">
      <c r="A637" s="125"/>
      <c r="B637" s="17">
        <v>4010</v>
      </c>
      <c r="C637" s="18" t="s">
        <v>37</v>
      </c>
      <c r="D637" s="19">
        <v>232259.68</v>
      </c>
      <c r="E637" s="19">
        <v>240000</v>
      </c>
      <c r="F637" s="19">
        <v>319147</v>
      </c>
      <c r="G637" s="51">
        <v>290000</v>
      </c>
      <c r="H637" s="47">
        <f t="shared" ref="H637:H654" si="41">SUM(G637/E637*100)</f>
        <v>120.83333333333333</v>
      </c>
    </row>
    <row r="638" spans="1:8" ht="15.05" customHeight="1">
      <c r="A638" s="125"/>
      <c r="B638" s="17">
        <v>4040</v>
      </c>
      <c r="C638" s="18" t="s">
        <v>73</v>
      </c>
      <c r="D638" s="24">
        <v>27712.18</v>
      </c>
      <c r="E638" s="38">
        <v>35925.1</v>
      </c>
      <c r="F638" s="38">
        <v>39876</v>
      </c>
      <c r="G638" s="24">
        <v>39876</v>
      </c>
      <c r="H638" s="47">
        <f t="shared" si="41"/>
        <v>110.99760334696356</v>
      </c>
    </row>
    <row r="639" spans="1:8" ht="15.05" customHeight="1">
      <c r="A639" s="125"/>
      <c r="B639" s="17">
        <v>4090</v>
      </c>
      <c r="C639" s="18" t="s">
        <v>74</v>
      </c>
      <c r="D639" s="71">
        <v>0</v>
      </c>
      <c r="E639" s="71">
        <v>0</v>
      </c>
      <c r="F639" s="71">
        <v>1000</v>
      </c>
      <c r="G639" s="80">
        <v>100</v>
      </c>
      <c r="H639" s="47">
        <v>0</v>
      </c>
    </row>
    <row r="640" spans="1:8" ht="15.05" customHeight="1">
      <c r="A640" s="125"/>
      <c r="B640" s="17">
        <v>4110</v>
      </c>
      <c r="C640" s="18" t="s">
        <v>39</v>
      </c>
      <c r="D640" s="19">
        <v>43616.54</v>
      </c>
      <c r="E640" s="19">
        <v>48000</v>
      </c>
      <c r="F640" s="19">
        <v>61824</v>
      </c>
      <c r="G640" s="51">
        <v>57000</v>
      </c>
      <c r="H640" s="47">
        <f t="shared" si="41"/>
        <v>118.75</v>
      </c>
    </row>
    <row r="641" spans="1:8" ht="15.05" customHeight="1">
      <c r="A641" s="125"/>
      <c r="B641" s="17">
        <v>4120</v>
      </c>
      <c r="C641" s="18" t="s">
        <v>40</v>
      </c>
      <c r="D641" s="19">
        <v>6159.45</v>
      </c>
      <c r="E641" s="19">
        <v>7000</v>
      </c>
      <c r="F641" s="19">
        <v>8797</v>
      </c>
      <c r="G641" s="51">
        <v>8000</v>
      </c>
      <c r="H641" s="47">
        <f t="shared" si="41"/>
        <v>114.28571428571428</v>
      </c>
    </row>
    <row r="642" spans="1:8" ht="15.05" customHeight="1">
      <c r="A642" s="125"/>
      <c r="B642" s="17">
        <v>4170</v>
      </c>
      <c r="C642" s="18" t="s">
        <v>41</v>
      </c>
      <c r="D642" s="19">
        <v>257</v>
      </c>
      <c r="E642" s="19">
        <v>500</v>
      </c>
      <c r="F642" s="19">
        <v>2000</v>
      </c>
      <c r="G642" s="51">
        <v>500</v>
      </c>
      <c r="H642" s="47">
        <f t="shared" si="41"/>
        <v>100</v>
      </c>
    </row>
    <row r="643" spans="1:8" s="115" customFormat="1" ht="15.05" customHeight="1">
      <c r="A643" s="125"/>
      <c r="B643" s="17">
        <v>4210</v>
      </c>
      <c r="C643" s="18" t="s">
        <v>30</v>
      </c>
      <c r="D643" s="19">
        <v>19834.830000000002</v>
      </c>
      <c r="E643" s="19">
        <v>17000</v>
      </c>
      <c r="F643" s="19">
        <v>25000</v>
      </c>
      <c r="G643" s="51">
        <v>20000</v>
      </c>
      <c r="H643" s="47">
        <f t="shared" si="41"/>
        <v>117.64705882352942</v>
      </c>
    </row>
    <row r="644" spans="1:8" ht="15.05" customHeight="1">
      <c r="A644" s="125"/>
      <c r="B644" s="17">
        <v>4260</v>
      </c>
      <c r="C644" s="18" t="s">
        <v>42</v>
      </c>
      <c r="D644" s="24">
        <v>7593.27</v>
      </c>
      <c r="E644" s="38">
        <v>8000</v>
      </c>
      <c r="F644" s="38">
        <v>9000</v>
      </c>
      <c r="G644" s="24">
        <v>8000</v>
      </c>
      <c r="H644" s="47">
        <f t="shared" si="41"/>
        <v>100</v>
      </c>
    </row>
    <row r="645" spans="1:8" ht="15.05" customHeight="1">
      <c r="A645" s="125"/>
      <c r="B645" s="17">
        <v>4270</v>
      </c>
      <c r="C645" s="18" t="s">
        <v>43</v>
      </c>
      <c r="D645" s="71">
        <v>1946.84</v>
      </c>
      <c r="E645" s="71">
        <v>3400</v>
      </c>
      <c r="F645" s="71">
        <v>4500</v>
      </c>
      <c r="G645" s="80">
        <v>4000</v>
      </c>
      <c r="H645" s="47">
        <f t="shared" si="41"/>
        <v>117.64705882352942</v>
      </c>
    </row>
    <row r="646" spans="1:8" ht="15.05" customHeight="1">
      <c r="A646" s="125"/>
      <c r="B646" s="17">
        <v>4280</v>
      </c>
      <c r="C646" s="18" t="s">
        <v>44</v>
      </c>
      <c r="D646" s="19">
        <v>400</v>
      </c>
      <c r="E646" s="19">
        <v>1600</v>
      </c>
      <c r="F646" s="19">
        <v>1100</v>
      </c>
      <c r="G646" s="51">
        <v>1100</v>
      </c>
      <c r="H646" s="47">
        <f t="shared" si="41"/>
        <v>68.75</v>
      </c>
    </row>
    <row r="647" spans="1:8" ht="15.05" customHeight="1">
      <c r="A647" s="125"/>
      <c r="B647" s="17">
        <v>4300</v>
      </c>
      <c r="C647" s="18" t="s">
        <v>17</v>
      </c>
      <c r="D647" s="19">
        <v>18012.189999999999</v>
      </c>
      <c r="E647" s="19">
        <v>30076.9</v>
      </c>
      <c r="F647" s="19">
        <v>32000</v>
      </c>
      <c r="G647" s="51">
        <v>28000</v>
      </c>
      <c r="H647" s="47">
        <f t="shared" si="41"/>
        <v>93.094700584169246</v>
      </c>
    </row>
    <row r="648" spans="1:8" ht="15.05" customHeight="1">
      <c r="A648" s="125"/>
      <c r="B648" s="17">
        <v>4350</v>
      </c>
      <c r="C648" s="18" t="s">
        <v>45</v>
      </c>
      <c r="D648" s="19">
        <v>762.94</v>
      </c>
      <c r="E648" s="19">
        <v>1090</v>
      </c>
      <c r="F648" s="19">
        <v>1200</v>
      </c>
      <c r="G648" s="51">
        <v>1200</v>
      </c>
      <c r="H648" s="47">
        <f t="shared" si="41"/>
        <v>110.09174311926606</v>
      </c>
    </row>
    <row r="649" spans="1:8" ht="23.6">
      <c r="A649" s="125"/>
      <c r="B649" s="17">
        <v>4360</v>
      </c>
      <c r="C649" s="18" t="s">
        <v>46</v>
      </c>
      <c r="D649" s="19">
        <v>2433.04</v>
      </c>
      <c r="E649" s="19">
        <v>2500</v>
      </c>
      <c r="F649" s="19">
        <v>2500</v>
      </c>
      <c r="G649" s="51">
        <v>2500</v>
      </c>
      <c r="H649" s="47">
        <f t="shared" si="41"/>
        <v>100</v>
      </c>
    </row>
    <row r="650" spans="1:8" ht="24.9" customHeight="1">
      <c r="A650" s="125"/>
      <c r="B650" s="17">
        <v>4370</v>
      </c>
      <c r="C650" s="18" t="s">
        <v>70</v>
      </c>
      <c r="D650" s="19">
        <v>3404.49</v>
      </c>
      <c r="E650" s="19">
        <v>5000</v>
      </c>
      <c r="F650" s="19">
        <v>5000</v>
      </c>
      <c r="G650" s="51">
        <v>5000</v>
      </c>
      <c r="H650" s="47">
        <f t="shared" si="41"/>
        <v>100</v>
      </c>
    </row>
    <row r="651" spans="1:8" ht="15.05" customHeight="1">
      <c r="A651" s="125"/>
      <c r="B651" s="17">
        <v>4410</v>
      </c>
      <c r="C651" s="18" t="s">
        <v>48</v>
      </c>
      <c r="D651" s="19">
        <v>4066.1</v>
      </c>
      <c r="E651" s="19">
        <v>3984.51</v>
      </c>
      <c r="F651" s="19">
        <v>7000</v>
      </c>
      <c r="G651" s="51">
        <v>4500</v>
      </c>
      <c r="H651" s="47">
        <f t="shared" si="41"/>
        <v>112.93734988743911</v>
      </c>
    </row>
    <row r="652" spans="1:8" s="114" customFormat="1" ht="15.05" customHeight="1">
      <c r="A652" s="125"/>
      <c r="B652" s="17">
        <v>4420</v>
      </c>
      <c r="C652" s="18" t="s">
        <v>106</v>
      </c>
      <c r="D652" s="19">
        <v>518.42999999999995</v>
      </c>
      <c r="E652" s="19">
        <v>415.49</v>
      </c>
      <c r="F652" s="19">
        <v>0</v>
      </c>
      <c r="G652" s="51">
        <v>0</v>
      </c>
      <c r="H652" s="47">
        <f t="shared" si="41"/>
        <v>0</v>
      </c>
    </row>
    <row r="653" spans="1:8" s="114" customFormat="1" ht="15.05" customHeight="1">
      <c r="A653" s="125"/>
      <c r="B653" s="49">
        <v>4430</v>
      </c>
      <c r="C653" s="58" t="s">
        <v>49</v>
      </c>
      <c r="D653" s="19">
        <v>1193</v>
      </c>
      <c r="E653" s="19">
        <v>1453</v>
      </c>
      <c r="F653" s="19">
        <v>2000</v>
      </c>
      <c r="G653" s="51">
        <v>2000</v>
      </c>
      <c r="H653" s="47">
        <f t="shared" si="41"/>
        <v>137.64624913971096</v>
      </c>
    </row>
    <row r="654" spans="1:8" ht="15.05" customHeight="1">
      <c r="A654" s="123"/>
      <c r="B654" s="17">
        <v>4440</v>
      </c>
      <c r="C654" s="18" t="s">
        <v>50</v>
      </c>
      <c r="D654" s="19">
        <v>9987.6</v>
      </c>
      <c r="E654" s="19">
        <v>10392.06</v>
      </c>
      <c r="F654" s="19">
        <v>10761</v>
      </c>
      <c r="G654" s="51">
        <v>10761</v>
      </c>
      <c r="H654" s="47">
        <f t="shared" si="41"/>
        <v>103.55021044913136</v>
      </c>
    </row>
    <row r="655" spans="1:8" ht="15.05" customHeight="1">
      <c r="A655" s="35"/>
      <c r="B655" s="36">
        <v>4510</v>
      </c>
      <c r="C655" s="37" t="s">
        <v>108</v>
      </c>
      <c r="D655" s="19">
        <v>0</v>
      </c>
      <c r="E655" s="19">
        <v>0</v>
      </c>
      <c r="F655" s="19">
        <v>200</v>
      </c>
      <c r="G655" s="51">
        <v>200</v>
      </c>
      <c r="H655" s="47">
        <v>0</v>
      </c>
    </row>
    <row r="656" spans="1:8" ht="23.25" customHeight="1" thickBot="1">
      <c r="A656" s="35"/>
      <c r="B656" s="36">
        <v>4700</v>
      </c>
      <c r="C656" s="37" t="s">
        <v>53</v>
      </c>
      <c r="D656" s="19">
        <v>710</v>
      </c>
      <c r="E656" s="19">
        <v>925</v>
      </c>
      <c r="F656" s="19">
        <v>3000</v>
      </c>
      <c r="G656" s="51">
        <v>1500</v>
      </c>
      <c r="H656" s="47">
        <f>SUM(G656/E656*100)</f>
        <v>162.16216216216216</v>
      </c>
    </row>
    <row r="657" spans="1:8" s="114" customFormat="1" ht="18" customHeight="1" thickTop="1" thickBot="1">
      <c r="A657" s="175" t="s">
        <v>219</v>
      </c>
      <c r="B657" s="175"/>
      <c r="C657" s="175"/>
      <c r="D657" s="94">
        <f>SUM(D636:D656)</f>
        <v>382866.93999999994</v>
      </c>
      <c r="E657" s="94">
        <f>SUM(E636:E656)</f>
        <v>419262.06</v>
      </c>
      <c r="F657" s="94">
        <f>SUM(F636:F656)</f>
        <v>538405</v>
      </c>
      <c r="G657" s="94">
        <f>SUM(G636:G656)</f>
        <v>486737</v>
      </c>
      <c r="H657" s="48">
        <f>SUM(G657/E657*100)</f>
        <v>116.09373860348823</v>
      </c>
    </row>
    <row r="658" spans="1:8" ht="24.4" customHeight="1" thickTop="1">
      <c r="A658" s="60">
        <v>85295</v>
      </c>
      <c r="B658" s="129" t="s">
        <v>64</v>
      </c>
      <c r="C658" s="130"/>
      <c r="D658" s="130"/>
      <c r="E658" s="130"/>
      <c r="F658" s="130"/>
      <c r="G658" s="130"/>
      <c r="H658" s="131"/>
    </row>
    <row r="659" spans="1:8" ht="15.05" customHeight="1">
      <c r="A659" s="35"/>
      <c r="B659" s="17">
        <v>4210</v>
      </c>
      <c r="C659" s="18" t="s">
        <v>30</v>
      </c>
      <c r="D659" s="19">
        <v>2300</v>
      </c>
      <c r="E659" s="19">
        <v>2500</v>
      </c>
      <c r="F659" s="19">
        <v>0</v>
      </c>
      <c r="G659" s="19">
        <v>0</v>
      </c>
      <c r="H659" s="28">
        <f t="shared" ref="H659:H663" si="42">SUM(G659/E659*100)</f>
        <v>0</v>
      </c>
    </row>
    <row r="660" spans="1:8" ht="15.05" customHeight="1">
      <c r="A660" s="35"/>
      <c r="B660" s="17">
        <v>4300</v>
      </c>
      <c r="C660" s="18" t="s">
        <v>17</v>
      </c>
      <c r="D660" s="19">
        <v>600</v>
      </c>
      <c r="E660" s="19">
        <v>2500</v>
      </c>
      <c r="F660" s="19">
        <v>0</v>
      </c>
      <c r="G660" s="19">
        <v>0</v>
      </c>
      <c r="H660" s="28">
        <f t="shared" si="42"/>
        <v>0</v>
      </c>
    </row>
    <row r="661" spans="1:8" ht="15.05" customHeight="1" thickBot="1">
      <c r="A661" s="35"/>
      <c r="B661" s="17">
        <v>4440</v>
      </c>
      <c r="C661" s="18" t="s">
        <v>50</v>
      </c>
      <c r="D661" s="19">
        <v>0</v>
      </c>
      <c r="E661" s="19">
        <v>8553</v>
      </c>
      <c r="F661" s="19">
        <v>8664</v>
      </c>
      <c r="G661" s="51">
        <v>8664</v>
      </c>
      <c r="H661" s="28">
        <f t="shared" si="42"/>
        <v>101.29779024903543</v>
      </c>
    </row>
    <row r="662" spans="1:8" ht="17.2" customHeight="1" thickTop="1" thickBot="1">
      <c r="A662" s="132" t="s">
        <v>220</v>
      </c>
      <c r="B662" s="132"/>
      <c r="C662" s="132"/>
      <c r="D662" s="21">
        <f>SUM(D659:D661)</f>
        <v>2900</v>
      </c>
      <c r="E662" s="21">
        <f>SUM(E659:E661)</f>
        <v>13553</v>
      </c>
      <c r="F662" s="21">
        <f>SUM(F659:F661)</f>
        <v>8664</v>
      </c>
      <c r="G662" s="52">
        <f>SUM(G659:G661)</f>
        <v>8664</v>
      </c>
      <c r="H662" s="48">
        <f t="shared" si="42"/>
        <v>63.926805873238401</v>
      </c>
    </row>
    <row r="663" spans="1:8" ht="20.95" customHeight="1" thickTop="1" thickBot="1">
      <c r="A663" s="132" t="s">
        <v>221</v>
      </c>
      <c r="B663" s="132"/>
      <c r="C663" s="132"/>
      <c r="D663" s="21">
        <f>SUM(D571+D595+D609+D634+D657+D662)</f>
        <v>4937810.3699999992</v>
      </c>
      <c r="E663" s="21">
        <f>SUM(E571+E595+E609+E634+E657+E662)</f>
        <v>5433151.3399999999</v>
      </c>
      <c r="F663" s="21">
        <f>SUM(F571+F595+F609+F634+F657+F662)</f>
        <v>6515122</v>
      </c>
      <c r="G663" s="52">
        <f>SUM(G571+G595+G609+G634+G657+G662)</f>
        <v>5515158</v>
      </c>
      <c r="H663" s="48">
        <f t="shared" si="42"/>
        <v>101.50937558827509</v>
      </c>
    </row>
    <row r="664" spans="1:8" ht="26.2" customHeight="1" thickTop="1" thickBot="1">
      <c r="A664" s="136" t="s">
        <v>222</v>
      </c>
      <c r="B664" s="137"/>
      <c r="C664" s="137"/>
      <c r="D664" s="137"/>
      <c r="E664" s="137"/>
      <c r="F664" s="137"/>
      <c r="G664" s="137"/>
      <c r="H664" s="154"/>
    </row>
    <row r="665" spans="1:8" ht="24.4" customHeight="1" thickTop="1">
      <c r="A665" s="60">
        <v>85311</v>
      </c>
      <c r="B665" s="129" t="s">
        <v>223</v>
      </c>
      <c r="C665" s="130"/>
      <c r="D665" s="130"/>
      <c r="E665" s="130"/>
      <c r="F665" s="130"/>
      <c r="G665" s="130"/>
      <c r="H665" s="162"/>
    </row>
    <row r="666" spans="1:8" ht="24.25" thickBot="1">
      <c r="A666" s="61"/>
      <c r="B666" s="17">
        <v>2580</v>
      </c>
      <c r="C666" s="18" t="s">
        <v>277</v>
      </c>
      <c r="D666" s="26">
        <v>80404</v>
      </c>
      <c r="E666" s="26">
        <v>75404</v>
      </c>
      <c r="F666" s="26">
        <v>65760</v>
      </c>
      <c r="G666" s="26">
        <v>65760</v>
      </c>
      <c r="H666" s="20">
        <f>SUM(G666/E666*100)</f>
        <v>87.210227574134009</v>
      </c>
    </row>
    <row r="667" spans="1:8" ht="18" customHeight="1" thickTop="1" thickBot="1">
      <c r="A667" s="132" t="s">
        <v>224</v>
      </c>
      <c r="B667" s="132"/>
      <c r="C667" s="132"/>
      <c r="D667" s="21">
        <f>SUM(D666)</f>
        <v>80404</v>
      </c>
      <c r="E667" s="21">
        <f>SUM(E666)</f>
        <v>75404</v>
      </c>
      <c r="F667" s="21">
        <f>SUM(F666)</f>
        <v>65760</v>
      </c>
      <c r="G667" s="21">
        <f>SUM(G666)</f>
        <v>65760</v>
      </c>
      <c r="H667" s="48">
        <f>SUM(G667/E667*100)</f>
        <v>87.210227574134009</v>
      </c>
    </row>
    <row r="668" spans="1:8" ht="24.4" customHeight="1" thickTop="1">
      <c r="A668" s="53">
        <v>85321</v>
      </c>
      <c r="B668" s="176" t="s">
        <v>225</v>
      </c>
      <c r="C668" s="177"/>
      <c r="D668" s="177"/>
      <c r="E668" s="177"/>
      <c r="F668" s="177"/>
      <c r="G668" s="177"/>
      <c r="H668" s="178"/>
    </row>
    <row r="669" spans="1:8" s="114" customFormat="1" ht="15.05" customHeight="1">
      <c r="A669" s="124"/>
      <c r="B669" s="17">
        <v>3030</v>
      </c>
      <c r="C669" s="18" t="s">
        <v>23</v>
      </c>
      <c r="D669" s="19">
        <v>36294</v>
      </c>
      <c r="E669" s="19">
        <v>45400</v>
      </c>
      <c r="F669" s="19">
        <v>50832</v>
      </c>
      <c r="G669" s="51">
        <v>45000</v>
      </c>
      <c r="H669" s="47">
        <f>SUM(G669/E669*100)</f>
        <v>99.118942731277542</v>
      </c>
    </row>
    <row r="670" spans="1:8" ht="15.05" customHeight="1">
      <c r="A670" s="124"/>
      <c r="B670" s="17">
        <v>4010</v>
      </c>
      <c r="C670" s="18" t="s">
        <v>37</v>
      </c>
      <c r="D670" s="19">
        <v>88503.24</v>
      </c>
      <c r="E670" s="19">
        <v>80482.080000000002</v>
      </c>
      <c r="F670" s="19">
        <v>76767</v>
      </c>
      <c r="G670" s="19">
        <v>76767</v>
      </c>
      <c r="H670" s="47">
        <f t="shared" ref="H670:H682" si="43">SUM(G670/E670*100)</f>
        <v>95.383966219560918</v>
      </c>
    </row>
    <row r="671" spans="1:8" ht="15.05" customHeight="1">
      <c r="A671" s="124"/>
      <c r="B671" s="17">
        <v>4040</v>
      </c>
      <c r="C671" s="18" t="s">
        <v>73</v>
      </c>
      <c r="D671" s="24">
        <v>6391.04</v>
      </c>
      <c r="E671" s="38">
        <v>3029.23</v>
      </c>
      <c r="F671" s="38">
        <v>6735</v>
      </c>
      <c r="G671" s="38">
        <v>6735</v>
      </c>
      <c r="H671" s="47">
        <f t="shared" si="43"/>
        <v>222.33372837321696</v>
      </c>
    </row>
    <row r="672" spans="1:8" ht="15.05" customHeight="1">
      <c r="A672" s="124"/>
      <c r="B672" s="17">
        <v>4110</v>
      </c>
      <c r="C672" s="18" t="s">
        <v>39</v>
      </c>
      <c r="D672" s="71">
        <v>15402.42</v>
      </c>
      <c r="E672" s="71">
        <v>14465</v>
      </c>
      <c r="F672" s="71">
        <v>14280</v>
      </c>
      <c r="G672" s="71">
        <v>14280</v>
      </c>
      <c r="H672" s="47">
        <f t="shared" si="43"/>
        <v>98.721050812305563</v>
      </c>
    </row>
    <row r="673" spans="1:8" ht="15.05" customHeight="1">
      <c r="A673" s="124"/>
      <c r="B673" s="17">
        <v>4120</v>
      </c>
      <c r="C673" s="18" t="s">
        <v>40</v>
      </c>
      <c r="D673" s="24">
        <v>2206.77</v>
      </c>
      <c r="E673" s="38">
        <v>2646</v>
      </c>
      <c r="F673" s="38">
        <v>2046</v>
      </c>
      <c r="G673" s="38">
        <v>2046</v>
      </c>
      <c r="H673" s="47">
        <f t="shared" si="43"/>
        <v>77.324263038548764</v>
      </c>
    </row>
    <row r="674" spans="1:8" ht="15.05" customHeight="1">
      <c r="A674" s="124"/>
      <c r="B674" s="17">
        <v>4170</v>
      </c>
      <c r="C674" s="18" t="s">
        <v>41</v>
      </c>
      <c r="D674" s="71">
        <v>17940</v>
      </c>
      <c r="E674" s="71">
        <v>30000</v>
      </c>
      <c r="F674" s="71">
        <v>25872</v>
      </c>
      <c r="G674" s="71">
        <v>25872</v>
      </c>
      <c r="H674" s="47">
        <f t="shared" si="43"/>
        <v>86.240000000000009</v>
      </c>
    </row>
    <row r="675" spans="1:8" ht="15.05" customHeight="1">
      <c r="A675" s="124"/>
      <c r="B675" s="17">
        <v>4210</v>
      </c>
      <c r="C675" s="18" t="s">
        <v>30</v>
      </c>
      <c r="D675" s="24">
        <v>2701.79</v>
      </c>
      <c r="E675" s="38">
        <v>18598.36</v>
      </c>
      <c r="F675" s="38">
        <v>8850</v>
      </c>
      <c r="G675" s="24">
        <v>5000</v>
      </c>
      <c r="H675" s="47">
        <f t="shared" si="43"/>
        <v>26.884090855322729</v>
      </c>
    </row>
    <row r="676" spans="1:8" ht="15.05" customHeight="1">
      <c r="A676" s="124"/>
      <c r="B676" s="17">
        <v>4260</v>
      </c>
      <c r="C676" s="18" t="s">
        <v>42</v>
      </c>
      <c r="D676" s="71">
        <v>0</v>
      </c>
      <c r="E676" s="71">
        <v>0</v>
      </c>
      <c r="F676" s="71">
        <v>400</v>
      </c>
      <c r="G676" s="80">
        <v>400</v>
      </c>
      <c r="H676" s="47">
        <v>0</v>
      </c>
    </row>
    <row r="677" spans="1:8" ht="15.05" customHeight="1">
      <c r="A677" s="124"/>
      <c r="B677" s="17">
        <v>4270</v>
      </c>
      <c r="C677" s="18" t="s">
        <v>182</v>
      </c>
      <c r="D677" s="19">
        <v>0</v>
      </c>
      <c r="E677" s="19">
        <v>1200</v>
      </c>
      <c r="F677" s="19">
        <v>1500</v>
      </c>
      <c r="G677" s="51">
        <v>1200</v>
      </c>
      <c r="H677" s="47">
        <f t="shared" si="43"/>
        <v>100</v>
      </c>
    </row>
    <row r="678" spans="1:8" s="114" customFormat="1" ht="15.05" customHeight="1">
      <c r="A678" s="124"/>
      <c r="B678" s="17">
        <v>4300</v>
      </c>
      <c r="C678" s="18" t="s">
        <v>17</v>
      </c>
      <c r="D678" s="19">
        <v>8327.2000000000007</v>
      </c>
      <c r="E678" s="19">
        <v>14100</v>
      </c>
      <c r="F678" s="19">
        <v>12000</v>
      </c>
      <c r="G678" s="51">
        <v>10000</v>
      </c>
      <c r="H678" s="47">
        <f t="shared" si="43"/>
        <v>70.921985815602838</v>
      </c>
    </row>
    <row r="679" spans="1:8" ht="15.05" customHeight="1">
      <c r="A679" s="124"/>
      <c r="B679" s="17">
        <v>4350</v>
      </c>
      <c r="C679" s="18" t="s">
        <v>45</v>
      </c>
      <c r="D679" s="19">
        <v>0</v>
      </c>
      <c r="E679" s="19">
        <v>0</v>
      </c>
      <c r="F679" s="19">
        <v>400</v>
      </c>
      <c r="G679" s="51">
        <v>400</v>
      </c>
      <c r="H679" s="47">
        <v>0</v>
      </c>
    </row>
    <row r="680" spans="1:8" ht="23.6">
      <c r="A680" s="124"/>
      <c r="B680" s="17">
        <v>4360</v>
      </c>
      <c r="C680" s="18" t="s">
        <v>46</v>
      </c>
      <c r="D680" s="19">
        <v>0</v>
      </c>
      <c r="E680" s="19">
        <v>0</v>
      </c>
      <c r="F680" s="19">
        <v>500</v>
      </c>
      <c r="G680" s="51">
        <v>500</v>
      </c>
      <c r="H680" s="47">
        <v>0</v>
      </c>
    </row>
    <row r="681" spans="1:8" ht="15.05" customHeight="1">
      <c r="A681" s="124"/>
      <c r="B681" s="17">
        <v>4410</v>
      </c>
      <c r="C681" s="18" t="s">
        <v>48</v>
      </c>
      <c r="D681" s="19">
        <v>288</v>
      </c>
      <c r="E681" s="19">
        <v>200</v>
      </c>
      <c r="F681" s="19">
        <v>400</v>
      </c>
      <c r="G681" s="51">
        <v>200</v>
      </c>
      <c r="H681" s="47">
        <f t="shared" si="43"/>
        <v>100</v>
      </c>
    </row>
    <row r="682" spans="1:8" ht="15.05" customHeight="1" thickBot="1">
      <c r="A682" s="124"/>
      <c r="B682" s="17">
        <v>4440</v>
      </c>
      <c r="C682" s="18" t="s">
        <v>50</v>
      </c>
      <c r="D682" s="19">
        <v>2829.63</v>
      </c>
      <c r="E682" s="19">
        <v>2457.69</v>
      </c>
      <c r="F682" s="19">
        <v>2371</v>
      </c>
      <c r="G682" s="51">
        <v>2371</v>
      </c>
      <c r="H682" s="47">
        <f t="shared" si="43"/>
        <v>96.47270404322758</v>
      </c>
    </row>
    <row r="683" spans="1:8" ht="18" customHeight="1" thickTop="1" thickBot="1">
      <c r="A683" s="132" t="s">
        <v>226</v>
      </c>
      <c r="B683" s="132"/>
      <c r="C683" s="132"/>
      <c r="D683" s="21">
        <f>SUM(D669:D682)</f>
        <v>180884.09000000003</v>
      </c>
      <c r="E683" s="21">
        <f>SUM(E669:E682)</f>
        <v>212578.36</v>
      </c>
      <c r="F683" s="21">
        <f>SUM(F669:F682)</f>
        <v>202953</v>
      </c>
      <c r="G683" s="21">
        <f>SUM(G669:G682)</f>
        <v>190771</v>
      </c>
      <c r="H683" s="48">
        <f>SUM(G683/E683*100)</f>
        <v>89.741495794774224</v>
      </c>
    </row>
    <row r="684" spans="1:8" ht="24.4" customHeight="1" thickTop="1">
      <c r="A684" s="53">
        <v>85324</v>
      </c>
      <c r="B684" s="145" t="s">
        <v>227</v>
      </c>
      <c r="C684" s="146"/>
      <c r="D684" s="146"/>
      <c r="E684" s="146"/>
      <c r="F684" s="146"/>
      <c r="G684" s="146"/>
      <c r="H684" s="147"/>
    </row>
    <row r="685" spans="1:8" ht="15.05" customHeight="1">
      <c r="A685" s="124"/>
      <c r="B685" s="17">
        <v>4010</v>
      </c>
      <c r="C685" s="18" t="s">
        <v>37</v>
      </c>
      <c r="D685" s="24">
        <v>16660.060000000001</v>
      </c>
      <c r="E685" s="38">
        <v>23000</v>
      </c>
      <c r="F685" s="38">
        <v>21600</v>
      </c>
      <c r="G685" s="38">
        <v>21600</v>
      </c>
      <c r="H685" s="47">
        <f>SUM(G685/E685*100)</f>
        <v>93.913043478260875</v>
      </c>
    </row>
    <row r="686" spans="1:8" ht="15.05" customHeight="1">
      <c r="A686" s="124"/>
      <c r="B686" s="17">
        <v>4110</v>
      </c>
      <c r="C686" s="18" t="s">
        <v>39</v>
      </c>
      <c r="D686" s="71">
        <v>3719.53</v>
      </c>
      <c r="E686" s="71">
        <v>4000</v>
      </c>
      <c r="F686" s="71">
        <v>3770</v>
      </c>
      <c r="G686" s="71">
        <v>3770</v>
      </c>
      <c r="H686" s="47">
        <f t="shared" ref="H686:H692" si="44">SUM(G686/E686*100)</f>
        <v>94.25</v>
      </c>
    </row>
    <row r="687" spans="1:8" ht="15.05" customHeight="1">
      <c r="A687" s="124"/>
      <c r="B687" s="17">
        <v>4120</v>
      </c>
      <c r="C687" s="18" t="s">
        <v>40</v>
      </c>
      <c r="D687" s="19">
        <v>508.26</v>
      </c>
      <c r="E687" s="19">
        <v>600</v>
      </c>
      <c r="F687" s="19">
        <v>530</v>
      </c>
      <c r="G687" s="19">
        <v>530</v>
      </c>
      <c r="H687" s="47">
        <f t="shared" si="44"/>
        <v>88.333333333333329</v>
      </c>
    </row>
    <row r="688" spans="1:8" ht="15.05" customHeight="1">
      <c r="A688" s="124"/>
      <c r="B688" s="17">
        <v>4210</v>
      </c>
      <c r="C688" s="18" t="s">
        <v>30</v>
      </c>
      <c r="D688" s="19">
        <v>5687.63</v>
      </c>
      <c r="E688" s="19">
        <v>9750</v>
      </c>
      <c r="F688" s="19">
        <f>4500+5100</f>
        <v>9600</v>
      </c>
      <c r="G688" s="19">
        <v>9600</v>
      </c>
      <c r="H688" s="47">
        <f t="shared" si="44"/>
        <v>98.461538461538467</v>
      </c>
    </row>
    <row r="689" spans="1:8" ht="15.05" customHeight="1">
      <c r="A689" s="124"/>
      <c r="B689" s="17">
        <v>4270</v>
      </c>
      <c r="C689" s="18" t="s">
        <v>182</v>
      </c>
      <c r="D689" s="19">
        <v>0</v>
      </c>
      <c r="E689" s="19">
        <v>0</v>
      </c>
      <c r="F689" s="19">
        <v>2000</v>
      </c>
      <c r="G689" s="19">
        <v>1000</v>
      </c>
      <c r="H689" s="47">
        <v>0</v>
      </c>
    </row>
    <row r="690" spans="1:8" ht="15.05" customHeight="1">
      <c r="A690" s="124"/>
      <c r="B690" s="17">
        <v>4300</v>
      </c>
      <c r="C690" s="18" t="s">
        <v>17</v>
      </c>
      <c r="D690" s="19">
        <v>1463.12</v>
      </c>
      <c r="E690" s="19">
        <v>4300</v>
      </c>
      <c r="F690" s="19">
        <v>4500</v>
      </c>
      <c r="G690" s="19">
        <v>4500</v>
      </c>
      <c r="H690" s="47">
        <f t="shared" si="44"/>
        <v>104.65116279069768</v>
      </c>
    </row>
    <row r="691" spans="1:8" ht="23.6">
      <c r="A691" s="124"/>
      <c r="B691" s="17">
        <v>4390</v>
      </c>
      <c r="C691" s="18" t="s">
        <v>105</v>
      </c>
      <c r="D691" s="19">
        <v>0</v>
      </c>
      <c r="E691" s="19">
        <v>1600</v>
      </c>
      <c r="F691" s="19">
        <v>1600</v>
      </c>
      <c r="G691" s="19">
        <v>1600</v>
      </c>
      <c r="H691" s="47">
        <f t="shared" si="44"/>
        <v>100</v>
      </c>
    </row>
    <row r="692" spans="1:8" ht="15.05" customHeight="1" thickBot="1">
      <c r="A692" s="124"/>
      <c r="B692" s="17">
        <v>4410</v>
      </c>
      <c r="C692" s="18" t="s">
        <v>48</v>
      </c>
      <c r="D692" s="19">
        <v>142.4</v>
      </c>
      <c r="E692" s="19">
        <v>1500</v>
      </c>
      <c r="F692" s="19">
        <v>1500</v>
      </c>
      <c r="G692" s="19">
        <v>1500</v>
      </c>
      <c r="H692" s="47">
        <f t="shared" si="44"/>
        <v>100</v>
      </c>
    </row>
    <row r="693" spans="1:8" ht="18" customHeight="1" thickTop="1" thickBot="1">
      <c r="A693" s="132" t="s">
        <v>228</v>
      </c>
      <c r="B693" s="132"/>
      <c r="C693" s="132"/>
      <c r="D693" s="21">
        <f>SUM(D685:D692)</f>
        <v>28181</v>
      </c>
      <c r="E693" s="21">
        <f>SUM(E685:E692)</f>
        <v>44750</v>
      </c>
      <c r="F693" s="21">
        <f>SUM(F685:F692)</f>
        <v>45100</v>
      </c>
      <c r="G693" s="21">
        <f>SUM(G685:G692)</f>
        <v>44100</v>
      </c>
      <c r="H693" s="48">
        <f>SUM(G693/E693*100)</f>
        <v>98.547486033519547</v>
      </c>
    </row>
    <row r="694" spans="1:8" ht="24.4" customHeight="1" thickTop="1">
      <c r="A694" s="53">
        <v>85333</v>
      </c>
      <c r="B694" s="145" t="s">
        <v>229</v>
      </c>
      <c r="C694" s="146"/>
      <c r="D694" s="121"/>
      <c r="E694" s="121"/>
      <c r="F694" s="121"/>
      <c r="G694" s="121"/>
      <c r="H694" s="122"/>
    </row>
    <row r="695" spans="1:8" ht="15.05" customHeight="1">
      <c r="A695" s="124"/>
      <c r="B695" s="70">
        <v>3020</v>
      </c>
      <c r="C695" s="33" t="s">
        <v>36</v>
      </c>
      <c r="D695" s="19">
        <v>1141.3</v>
      </c>
      <c r="E695" s="19">
        <v>2500</v>
      </c>
      <c r="F695" s="19">
        <v>3312</v>
      </c>
      <c r="G695" s="51">
        <v>3312</v>
      </c>
      <c r="H695" s="47">
        <f t="shared" ref="H695:H721" si="45">SUM(G695/E695*100)</f>
        <v>132.47999999999999</v>
      </c>
    </row>
    <row r="696" spans="1:8" ht="15.05" customHeight="1">
      <c r="A696" s="124"/>
      <c r="B696" s="70">
        <v>3037</v>
      </c>
      <c r="C696" s="76" t="s">
        <v>23</v>
      </c>
      <c r="D696" s="19">
        <v>867877.49</v>
      </c>
      <c r="E696" s="19">
        <v>0</v>
      </c>
      <c r="F696" s="19">
        <v>0</v>
      </c>
      <c r="G696" s="51">
        <v>0</v>
      </c>
      <c r="H696" s="47">
        <v>0</v>
      </c>
    </row>
    <row r="697" spans="1:8" ht="15.05" customHeight="1">
      <c r="A697" s="124"/>
      <c r="B697" s="70">
        <v>3039</v>
      </c>
      <c r="C697" s="76" t="s">
        <v>23</v>
      </c>
      <c r="D697" s="19">
        <v>153154.85</v>
      </c>
      <c r="E697" s="19">
        <v>0</v>
      </c>
      <c r="F697" s="19">
        <v>0</v>
      </c>
      <c r="G697" s="51">
        <v>0</v>
      </c>
      <c r="H697" s="47">
        <v>0</v>
      </c>
    </row>
    <row r="698" spans="1:8" ht="15.05" customHeight="1">
      <c r="A698" s="124"/>
      <c r="B698" s="17">
        <v>4010</v>
      </c>
      <c r="C698" s="18" t="s">
        <v>37</v>
      </c>
      <c r="D698" s="19">
        <v>1276238.02</v>
      </c>
      <c r="E698" s="19">
        <v>1489414</v>
      </c>
      <c r="F698" s="19">
        <v>1517207</v>
      </c>
      <c r="G698" s="51">
        <v>1400000</v>
      </c>
      <c r="H698" s="47">
        <f t="shared" si="45"/>
        <v>93.99669937304202</v>
      </c>
    </row>
    <row r="699" spans="1:8" ht="15.05" customHeight="1">
      <c r="A699" s="124"/>
      <c r="B699" s="17">
        <v>4017</v>
      </c>
      <c r="C699" s="18" t="s">
        <v>37</v>
      </c>
      <c r="D699" s="24">
        <v>90163.24</v>
      </c>
      <c r="E699" s="38">
        <v>87645.7</v>
      </c>
      <c r="F699" s="38">
        <v>0</v>
      </c>
      <c r="G699" s="24">
        <v>0</v>
      </c>
      <c r="H699" s="47">
        <f t="shared" si="45"/>
        <v>0</v>
      </c>
    </row>
    <row r="700" spans="1:8" ht="15.05" customHeight="1">
      <c r="A700" s="124"/>
      <c r="B700" s="17">
        <v>4019</v>
      </c>
      <c r="C700" s="18" t="s">
        <v>37</v>
      </c>
      <c r="D700" s="24">
        <v>15911.14</v>
      </c>
      <c r="E700" s="24">
        <v>15467</v>
      </c>
      <c r="F700" s="24">
        <v>0</v>
      </c>
      <c r="G700" s="24">
        <v>0</v>
      </c>
      <c r="H700" s="47">
        <f t="shared" si="45"/>
        <v>0</v>
      </c>
    </row>
    <row r="701" spans="1:8" ht="15.05" customHeight="1">
      <c r="A701" s="124"/>
      <c r="B701" s="17">
        <v>4040</v>
      </c>
      <c r="C701" s="18" t="s">
        <v>73</v>
      </c>
      <c r="D701" s="24">
        <v>114930.91</v>
      </c>
      <c r="E701" s="24">
        <v>118951</v>
      </c>
      <c r="F701" s="24">
        <v>120284</v>
      </c>
      <c r="G701" s="24">
        <v>120284</v>
      </c>
      <c r="H701" s="47">
        <f t="shared" si="45"/>
        <v>101.12062950290455</v>
      </c>
    </row>
    <row r="702" spans="1:8" ht="15.05" customHeight="1">
      <c r="A702" s="124"/>
      <c r="B702" s="17">
        <v>4110</v>
      </c>
      <c r="C702" s="18" t="s">
        <v>39</v>
      </c>
      <c r="D702" s="19">
        <v>245499.12</v>
      </c>
      <c r="E702" s="19">
        <v>255504.95</v>
      </c>
      <c r="F702" s="19">
        <v>272630</v>
      </c>
      <c r="G702" s="51">
        <v>255000</v>
      </c>
      <c r="H702" s="47">
        <f t="shared" si="45"/>
        <v>99.802371734872452</v>
      </c>
    </row>
    <row r="703" spans="1:8" ht="15.05" customHeight="1">
      <c r="A703" s="124"/>
      <c r="B703" s="17">
        <v>4117</v>
      </c>
      <c r="C703" s="18" t="s">
        <v>39</v>
      </c>
      <c r="D703" s="19">
        <v>11993.42</v>
      </c>
      <c r="E703" s="19">
        <v>13744.95</v>
      </c>
      <c r="F703" s="19">
        <v>0</v>
      </c>
      <c r="G703" s="51">
        <v>0</v>
      </c>
      <c r="H703" s="47">
        <f t="shared" si="45"/>
        <v>0</v>
      </c>
    </row>
    <row r="704" spans="1:8" ht="15.05" customHeight="1">
      <c r="A704" s="124"/>
      <c r="B704" s="17">
        <v>4119</v>
      </c>
      <c r="C704" s="18" t="s">
        <v>39</v>
      </c>
      <c r="D704" s="19">
        <v>2116.5100000000002</v>
      </c>
      <c r="E704" s="19">
        <v>2426.0500000000002</v>
      </c>
      <c r="F704" s="19">
        <v>0</v>
      </c>
      <c r="G704" s="51">
        <v>0</v>
      </c>
      <c r="H704" s="47">
        <f t="shared" si="45"/>
        <v>0</v>
      </c>
    </row>
    <row r="705" spans="1:8" ht="15.05" customHeight="1">
      <c r="A705" s="124"/>
      <c r="B705" s="17">
        <v>4120</v>
      </c>
      <c r="C705" s="18" t="s">
        <v>40</v>
      </c>
      <c r="D705" s="19">
        <v>21095.86</v>
      </c>
      <c r="E705" s="19">
        <v>33717.019999999997</v>
      </c>
      <c r="F705" s="19">
        <v>39061</v>
      </c>
      <c r="G705" s="51">
        <v>38000</v>
      </c>
      <c r="H705" s="47">
        <f t="shared" si="45"/>
        <v>112.7027240248397</v>
      </c>
    </row>
    <row r="706" spans="1:8" ht="15.05" customHeight="1">
      <c r="A706" s="124"/>
      <c r="B706" s="17">
        <v>4127</v>
      </c>
      <c r="C706" s="18" t="s">
        <v>40</v>
      </c>
      <c r="D706" s="19">
        <v>810.61</v>
      </c>
      <c r="E706" s="19">
        <v>1969.52</v>
      </c>
      <c r="F706" s="19">
        <v>0</v>
      </c>
      <c r="G706" s="51">
        <v>0</v>
      </c>
      <c r="H706" s="47">
        <f t="shared" si="45"/>
        <v>0</v>
      </c>
    </row>
    <row r="707" spans="1:8" ht="15.05" customHeight="1">
      <c r="A707" s="124"/>
      <c r="B707" s="17">
        <v>4129</v>
      </c>
      <c r="C707" s="18" t="s">
        <v>40</v>
      </c>
      <c r="D707" s="19">
        <v>143.05000000000001</v>
      </c>
      <c r="E707" s="19">
        <v>346.98</v>
      </c>
      <c r="F707" s="19">
        <v>0</v>
      </c>
      <c r="G707" s="51">
        <v>0</v>
      </c>
      <c r="H707" s="47">
        <f t="shared" si="45"/>
        <v>0</v>
      </c>
    </row>
    <row r="708" spans="1:8" ht="15.05" customHeight="1">
      <c r="A708" s="124"/>
      <c r="B708" s="17">
        <v>4170</v>
      </c>
      <c r="C708" s="18" t="s">
        <v>41</v>
      </c>
      <c r="D708" s="19">
        <v>4070</v>
      </c>
      <c r="E708" s="19">
        <v>5000</v>
      </c>
      <c r="F708" s="19">
        <v>5000</v>
      </c>
      <c r="G708" s="51">
        <v>5000</v>
      </c>
      <c r="H708" s="47">
        <f t="shared" si="45"/>
        <v>100</v>
      </c>
    </row>
    <row r="709" spans="1:8" ht="15.05" customHeight="1">
      <c r="A709" s="124"/>
      <c r="B709" s="17">
        <v>4210</v>
      </c>
      <c r="C709" s="18" t="s">
        <v>30</v>
      </c>
      <c r="D709" s="24">
        <v>17127.16</v>
      </c>
      <c r="E709" s="38">
        <v>22000</v>
      </c>
      <c r="F709" s="38">
        <v>24438</v>
      </c>
      <c r="G709" s="24">
        <v>22000</v>
      </c>
      <c r="H709" s="47">
        <f t="shared" si="45"/>
        <v>100</v>
      </c>
    </row>
    <row r="710" spans="1:8" ht="15.05" customHeight="1">
      <c r="A710" s="124"/>
      <c r="B710" s="17">
        <v>4260</v>
      </c>
      <c r="C710" s="18" t="s">
        <v>42</v>
      </c>
      <c r="D710" s="71">
        <v>76766.009999999995</v>
      </c>
      <c r="E710" s="71">
        <v>77500</v>
      </c>
      <c r="F710" s="71">
        <v>73115</v>
      </c>
      <c r="G710" s="80">
        <v>72000</v>
      </c>
      <c r="H710" s="47">
        <f t="shared" si="45"/>
        <v>92.903225806451616</v>
      </c>
    </row>
    <row r="711" spans="1:8" ht="15.05" customHeight="1">
      <c r="A711" s="124"/>
      <c r="B711" s="17">
        <v>4270</v>
      </c>
      <c r="C711" s="18" t="s">
        <v>43</v>
      </c>
      <c r="D711" s="19">
        <v>3917.4</v>
      </c>
      <c r="E711" s="19">
        <v>3515</v>
      </c>
      <c r="F711" s="19">
        <v>3952</v>
      </c>
      <c r="G711" s="51">
        <v>3500</v>
      </c>
      <c r="H711" s="47">
        <f t="shared" si="45"/>
        <v>99.57325746799431</v>
      </c>
    </row>
    <row r="712" spans="1:8" ht="15.05" customHeight="1">
      <c r="A712" s="124"/>
      <c r="B712" s="17">
        <v>4280</v>
      </c>
      <c r="C712" s="18" t="s">
        <v>44</v>
      </c>
      <c r="D712" s="19">
        <v>1057</v>
      </c>
      <c r="E712" s="19">
        <v>1700</v>
      </c>
      <c r="F712" s="19">
        <v>1300</v>
      </c>
      <c r="G712" s="51">
        <v>1300</v>
      </c>
      <c r="H712" s="47">
        <f t="shared" si="45"/>
        <v>76.470588235294116</v>
      </c>
    </row>
    <row r="713" spans="1:8" s="114" customFormat="1" ht="15.05" customHeight="1">
      <c r="A713" s="124"/>
      <c r="B713" s="17">
        <v>4300</v>
      </c>
      <c r="C713" s="18" t="s">
        <v>17</v>
      </c>
      <c r="D713" s="19">
        <v>9742.34</v>
      </c>
      <c r="E713" s="19">
        <v>11000</v>
      </c>
      <c r="F713" s="19">
        <v>8730</v>
      </c>
      <c r="G713" s="51">
        <v>8000</v>
      </c>
      <c r="H713" s="47">
        <f t="shared" si="45"/>
        <v>72.727272727272734</v>
      </c>
    </row>
    <row r="714" spans="1:8" ht="15.05" customHeight="1">
      <c r="A714" s="124"/>
      <c r="B714" s="17">
        <v>4307</v>
      </c>
      <c r="C714" s="18" t="s">
        <v>17</v>
      </c>
      <c r="D714" s="24">
        <v>18952.79</v>
      </c>
      <c r="E714" s="38">
        <v>0</v>
      </c>
      <c r="F714" s="38">
        <v>0</v>
      </c>
      <c r="G714" s="24">
        <v>0</v>
      </c>
      <c r="H714" s="47">
        <v>0</v>
      </c>
    </row>
    <row r="715" spans="1:8" s="114" customFormat="1" ht="15.05" customHeight="1">
      <c r="A715" s="124"/>
      <c r="B715" s="17">
        <v>4309</v>
      </c>
      <c r="C715" s="18" t="s">
        <v>17</v>
      </c>
      <c r="D715" s="71">
        <v>3344.61</v>
      </c>
      <c r="E715" s="71">
        <v>0</v>
      </c>
      <c r="F715" s="71">
        <v>0</v>
      </c>
      <c r="G715" s="80">
        <v>0</v>
      </c>
      <c r="H715" s="47">
        <v>0</v>
      </c>
    </row>
    <row r="716" spans="1:8" ht="15.05" customHeight="1">
      <c r="A716" s="124"/>
      <c r="B716" s="17">
        <v>4410</v>
      </c>
      <c r="C716" s="18" t="s">
        <v>48</v>
      </c>
      <c r="D716" s="24">
        <v>319</v>
      </c>
      <c r="E716" s="38">
        <v>2300</v>
      </c>
      <c r="F716" s="38">
        <v>1900</v>
      </c>
      <c r="G716" s="24">
        <v>1800</v>
      </c>
      <c r="H716" s="47">
        <f t="shared" si="45"/>
        <v>78.260869565217391</v>
      </c>
    </row>
    <row r="717" spans="1:8" ht="15.05" customHeight="1">
      <c r="A717" s="179"/>
      <c r="B717" s="17">
        <v>4430</v>
      </c>
      <c r="C717" s="18" t="s">
        <v>49</v>
      </c>
      <c r="D717" s="71">
        <v>3537</v>
      </c>
      <c r="E717" s="71">
        <v>3600</v>
      </c>
      <c r="F717" s="71">
        <v>3600</v>
      </c>
      <c r="G717" s="80">
        <v>3600</v>
      </c>
      <c r="H717" s="47">
        <f t="shared" si="45"/>
        <v>100</v>
      </c>
    </row>
    <row r="718" spans="1:8" ht="15.05" customHeight="1">
      <c r="A718" s="179"/>
      <c r="B718" s="17">
        <v>4440</v>
      </c>
      <c r="C718" s="18" t="s">
        <v>50</v>
      </c>
      <c r="D718" s="19">
        <v>39381.47</v>
      </c>
      <c r="E718" s="19">
        <v>40475</v>
      </c>
      <c r="F718" s="19">
        <v>41752</v>
      </c>
      <c r="G718" s="51">
        <v>41752</v>
      </c>
      <c r="H718" s="47">
        <f t="shared" si="45"/>
        <v>103.1550339715874</v>
      </c>
    </row>
    <row r="719" spans="1:8" ht="15.05" customHeight="1">
      <c r="A719" s="100"/>
      <c r="B719" s="36">
        <v>4480</v>
      </c>
      <c r="C719" s="37" t="s">
        <v>51</v>
      </c>
      <c r="D719" s="19">
        <v>4546</v>
      </c>
      <c r="E719" s="19">
        <v>5000</v>
      </c>
      <c r="F719" s="19">
        <v>5000</v>
      </c>
      <c r="G719" s="51">
        <v>5000</v>
      </c>
      <c r="H719" s="47">
        <f t="shared" si="45"/>
        <v>100</v>
      </c>
    </row>
    <row r="720" spans="1:8" ht="15.05" customHeight="1">
      <c r="A720" s="100"/>
      <c r="B720" s="17">
        <v>4520</v>
      </c>
      <c r="C720" s="37" t="s">
        <v>79</v>
      </c>
      <c r="D720" s="19">
        <v>714.72</v>
      </c>
      <c r="E720" s="19">
        <v>715</v>
      </c>
      <c r="F720" s="19">
        <v>715</v>
      </c>
      <c r="G720" s="51">
        <v>715</v>
      </c>
      <c r="H720" s="47">
        <f t="shared" si="45"/>
        <v>100</v>
      </c>
    </row>
    <row r="721" spans="1:8" ht="23.6">
      <c r="A721" s="100"/>
      <c r="B721" s="36">
        <v>4700</v>
      </c>
      <c r="C721" s="37" t="s">
        <v>53</v>
      </c>
      <c r="D721" s="19">
        <v>1350</v>
      </c>
      <c r="E721" s="19">
        <v>2000</v>
      </c>
      <c r="F721" s="19">
        <v>2740</v>
      </c>
      <c r="G721" s="51">
        <v>2000</v>
      </c>
      <c r="H721" s="47">
        <f t="shared" si="45"/>
        <v>100</v>
      </c>
    </row>
    <row r="722" spans="1:8" ht="15.05" customHeight="1" thickBot="1">
      <c r="A722" s="100"/>
      <c r="B722" s="17">
        <v>6050</v>
      </c>
      <c r="C722" s="18" t="s">
        <v>54</v>
      </c>
      <c r="D722" s="19">
        <v>0</v>
      </c>
      <c r="E722" s="19">
        <v>0</v>
      </c>
      <c r="F722" s="19">
        <v>168000</v>
      </c>
      <c r="G722" s="51">
        <v>0</v>
      </c>
      <c r="H722" s="47">
        <v>0</v>
      </c>
    </row>
    <row r="723" spans="1:8" ht="18" customHeight="1" thickTop="1" thickBot="1">
      <c r="A723" s="133" t="s">
        <v>230</v>
      </c>
      <c r="B723" s="134"/>
      <c r="C723" s="135"/>
      <c r="D723" s="21">
        <f>SUM(D695:D722)</f>
        <v>2985901.02</v>
      </c>
      <c r="E723" s="21">
        <f>SUM(E695:E722)</f>
        <v>2196492.17</v>
      </c>
      <c r="F723" s="21">
        <f>SUM(F695:F722)</f>
        <v>2292736</v>
      </c>
      <c r="G723" s="21">
        <f>SUM(G695:G722)</f>
        <v>1983263</v>
      </c>
      <c r="H723" s="48">
        <f>SUM(G723/E723*100)</f>
        <v>90.292286359482006</v>
      </c>
    </row>
    <row r="724" spans="1:8" ht="24.4" customHeight="1" thickTop="1">
      <c r="A724" s="53">
        <v>85395</v>
      </c>
      <c r="B724" s="145" t="s">
        <v>64</v>
      </c>
      <c r="C724" s="146"/>
      <c r="D724" s="146"/>
      <c r="E724" s="146"/>
      <c r="F724" s="146"/>
      <c r="G724" s="146"/>
      <c r="H724" s="147"/>
    </row>
    <row r="725" spans="1:8" ht="23.6">
      <c r="A725" s="124"/>
      <c r="B725" s="70">
        <v>2510</v>
      </c>
      <c r="C725" s="76" t="s">
        <v>231</v>
      </c>
      <c r="D725" s="19">
        <v>6500</v>
      </c>
      <c r="E725" s="19">
        <v>157857.84</v>
      </c>
      <c r="F725" s="90">
        <v>120000</v>
      </c>
      <c r="G725" s="90">
        <v>120000</v>
      </c>
      <c r="H725" s="47">
        <f>SUM(G725/E725*100)</f>
        <v>76.017763831052036</v>
      </c>
    </row>
    <row r="726" spans="1:8" ht="23.6">
      <c r="A726" s="124"/>
      <c r="B726" s="70">
        <v>2910</v>
      </c>
      <c r="C726" s="76" t="s">
        <v>278</v>
      </c>
      <c r="D726" s="19">
        <v>23450.240000000002</v>
      </c>
      <c r="E726" s="19">
        <v>5192.99</v>
      </c>
      <c r="F726" s="90">
        <v>0</v>
      </c>
      <c r="G726" s="90">
        <v>0</v>
      </c>
      <c r="H726" s="47">
        <f>SUM(G726/E726*100)</f>
        <v>0</v>
      </c>
    </row>
    <row r="727" spans="1:8" ht="23.6">
      <c r="A727" s="124"/>
      <c r="B727" s="70">
        <v>2917</v>
      </c>
      <c r="C727" s="76" t="s">
        <v>278</v>
      </c>
      <c r="D727" s="19">
        <v>0</v>
      </c>
      <c r="E727" s="19">
        <v>804.62</v>
      </c>
      <c r="F727" s="90">
        <v>0</v>
      </c>
      <c r="G727" s="90">
        <v>0</v>
      </c>
      <c r="H727" s="47">
        <f t="shared" ref="H727:H728" si="46">SUM(G727/E727*100)</f>
        <v>0</v>
      </c>
    </row>
    <row r="728" spans="1:8" ht="23.6">
      <c r="A728" s="124"/>
      <c r="B728" s="70">
        <v>2919</v>
      </c>
      <c r="C728" s="76" t="s">
        <v>278</v>
      </c>
      <c r="D728" s="19">
        <v>0</v>
      </c>
      <c r="E728" s="19">
        <v>42.6</v>
      </c>
      <c r="F728" s="90">
        <v>0</v>
      </c>
      <c r="G728" s="90">
        <v>0</v>
      </c>
      <c r="H728" s="47">
        <f t="shared" si="46"/>
        <v>0</v>
      </c>
    </row>
    <row r="729" spans="1:8" ht="15.05" customHeight="1">
      <c r="A729" s="124"/>
      <c r="B729" s="17">
        <v>3117</v>
      </c>
      <c r="C729" s="18" t="s">
        <v>210</v>
      </c>
      <c r="D729" s="19">
        <v>0</v>
      </c>
      <c r="E729" s="19">
        <v>19619.43</v>
      </c>
      <c r="F729" s="90">
        <v>0</v>
      </c>
      <c r="G729" s="90">
        <v>0</v>
      </c>
      <c r="H729" s="47">
        <f>SUM(G729/E729*100)</f>
        <v>0</v>
      </c>
    </row>
    <row r="730" spans="1:8" ht="15.05" customHeight="1">
      <c r="A730" s="124"/>
      <c r="B730" s="17">
        <v>3119</v>
      </c>
      <c r="C730" s="18" t="s">
        <v>210</v>
      </c>
      <c r="D730" s="19">
        <v>0</v>
      </c>
      <c r="E730" s="19">
        <v>9156.0499999999993</v>
      </c>
      <c r="F730" s="90">
        <v>0</v>
      </c>
      <c r="G730" s="90">
        <v>0</v>
      </c>
      <c r="H730" s="47">
        <f>SUM(G730/E730*100)</f>
        <v>0</v>
      </c>
    </row>
    <row r="731" spans="1:8" ht="15.05" customHeight="1">
      <c r="A731" s="124"/>
      <c r="B731" s="17">
        <v>4017</v>
      </c>
      <c r="C731" s="18" t="s">
        <v>37</v>
      </c>
      <c r="D731" s="19">
        <v>207252.28</v>
      </c>
      <c r="E731" s="19">
        <v>273392.71000000002</v>
      </c>
      <c r="F731" s="90">
        <v>29750</v>
      </c>
      <c r="G731" s="90">
        <v>29750</v>
      </c>
      <c r="H731" s="47">
        <f>SUM(G731/E731*100)</f>
        <v>10.881782473278092</v>
      </c>
    </row>
    <row r="732" spans="1:8" ht="15.05" customHeight="1">
      <c r="A732" s="124"/>
      <c r="B732" s="17">
        <v>4019</v>
      </c>
      <c r="C732" s="18" t="s">
        <v>37</v>
      </c>
      <c r="D732" s="24">
        <v>31740.53</v>
      </c>
      <c r="E732" s="19">
        <v>41934.379999999997</v>
      </c>
      <c r="F732" s="90">
        <v>5250</v>
      </c>
      <c r="G732" s="90">
        <v>5250</v>
      </c>
      <c r="H732" s="47">
        <f t="shared" ref="H732:H773" si="47">SUM(G732/E732*100)</f>
        <v>12.519560322580183</v>
      </c>
    </row>
    <row r="733" spans="1:8" ht="15.05" customHeight="1">
      <c r="A733" s="124"/>
      <c r="B733" s="17">
        <v>4047</v>
      </c>
      <c r="C733" s="18" t="s">
        <v>73</v>
      </c>
      <c r="D733" s="24">
        <v>0</v>
      </c>
      <c r="E733" s="24">
        <v>4930</v>
      </c>
      <c r="F733" s="24">
        <v>0</v>
      </c>
      <c r="G733" s="24">
        <v>0</v>
      </c>
      <c r="H733" s="47">
        <f t="shared" si="47"/>
        <v>0</v>
      </c>
    </row>
    <row r="734" spans="1:8" ht="15.05" customHeight="1">
      <c r="A734" s="124"/>
      <c r="B734" s="17">
        <v>4049</v>
      </c>
      <c r="C734" s="18" t="s">
        <v>73</v>
      </c>
      <c r="D734" s="24">
        <v>0</v>
      </c>
      <c r="E734" s="24">
        <v>870</v>
      </c>
      <c r="F734" s="24">
        <v>0</v>
      </c>
      <c r="G734" s="24">
        <v>0</v>
      </c>
      <c r="H734" s="47">
        <f t="shared" si="47"/>
        <v>0</v>
      </c>
    </row>
    <row r="735" spans="1:8" ht="15.05" customHeight="1">
      <c r="A735" s="124"/>
      <c r="B735" s="17">
        <v>4117</v>
      </c>
      <c r="C735" s="18" t="s">
        <v>39</v>
      </c>
      <c r="D735" s="19">
        <v>34245.03</v>
      </c>
      <c r="E735" s="19">
        <v>46814.44</v>
      </c>
      <c r="F735" s="90">
        <v>5122.95</v>
      </c>
      <c r="G735" s="90">
        <v>5122.95</v>
      </c>
      <c r="H735" s="47">
        <f t="shared" si="47"/>
        <v>10.943097898853429</v>
      </c>
    </row>
    <row r="736" spans="1:8" ht="15.05" customHeight="1">
      <c r="A736" s="124"/>
      <c r="B736" s="36">
        <v>4119</v>
      </c>
      <c r="C736" s="37" t="s">
        <v>39</v>
      </c>
      <c r="D736" s="24">
        <v>5303.16</v>
      </c>
      <c r="E736" s="38">
        <v>7300.33</v>
      </c>
      <c r="F736" s="90">
        <v>904.05</v>
      </c>
      <c r="G736" s="90">
        <v>904.05</v>
      </c>
      <c r="H736" s="47">
        <f t="shared" si="47"/>
        <v>12.383686764844876</v>
      </c>
    </row>
    <row r="737" spans="1:8" ht="15.05" customHeight="1">
      <c r="A737" s="124"/>
      <c r="B737" s="17">
        <v>4127</v>
      </c>
      <c r="C737" s="18" t="s">
        <v>40</v>
      </c>
      <c r="D737" s="38">
        <v>4553.83</v>
      </c>
      <c r="E737" s="38">
        <v>6233.25</v>
      </c>
      <c r="F737" s="90">
        <v>728.88</v>
      </c>
      <c r="G737" s="90">
        <v>728.88</v>
      </c>
      <c r="H737" s="47">
        <f t="shared" si="47"/>
        <v>11.693418361208037</v>
      </c>
    </row>
    <row r="738" spans="1:8" ht="15.05" customHeight="1">
      <c r="A738" s="124"/>
      <c r="B738" s="17">
        <v>4129</v>
      </c>
      <c r="C738" s="18" t="s">
        <v>40</v>
      </c>
      <c r="D738" s="19">
        <v>695.6</v>
      </c>
      <c r="E738" s="19">
        <v>984.84</v>
      </c>
      <c r="F738" s="90">
        <v>128.62</v>
      </c>
      <c r="G738" s="90">
        <v>128.62</v>
      </c>
      <c r="H738" s="47">
        <f t="shared" si="47"/>
        <v>13.059989439909019</v>
      </c>
    </row>
    <row r="739" spans="1:8" ht="15.05" customHeight="1">
      <c r="A739" s="124"/>
      <c r="B739" s="17">
        <v>4170</v>
      </c>
      <c r="C739" s="18" t="s">
        <v>41</v>
      </c>
      <c r="D739" s="19">
        <v>0</v>
      </c>
      <c r="E739" s="19">
        <v>200</v>
      </c>
      <c r="F739" s="90">
        <v>0</v>
      </c>
      <c r="G739" s="90">
        <v>0</v>
      </c>
      <c r="H739" s="47">
        <f t="shared" ref="H739" si="48">SUM(G739/E739*100)</f>
        <v>0</v>
      </c>
    </row>
    <row r="740" spans="1:8" ht="15.05" customHeight="1">
      <c r="A740" s="124"/>
      <c r="B740" s="17">
        <v>4177</v>
      </c>
      <c r="C740" s="18" t="s">
        <v>41</v>
      </c>
      <c r="D740" s="19">
        <v>77174.62</v>
      </c>
      <c r="E740" s="19">
        <v>48845.64</v>
      </c>
      <c r="F740" s="90">
        <v>2550</v>
      </c>
      <c r="G740" s="90">
        <v>2550</v>
      </c>
      <c r="H740" s="47">
        <f t="shared" si="47"/>
        <v>5.2205273592484405</v>
      </c>
    </row>
    <row r="741" spans="1:8" ht="15.05" customHeight="1">
      <c r="A741" s="124"/>
      <c r="B741" s="17">
        <v>4179</v>
      </c>
      <c r="C741" s="18" t="s">
        <v>41</v>
      </c>
      <c r="D741" s="19">
        <v>12211.38</v>
      </c>
      <c r="E741" s="19">
        <v>7446.63</v>
      </c>
      <c r="F741" s="90">
        <v>450</v>
      </c>
      <c r="G741" s="90">
        <v>450</v>
      </c>
      <c r="H741" s="47">
        <f t="shared" si="47"/>
        <v>6.043002002247996</v>
      </c>
    </row>
    <row r="742" spans="1:8" ht="15.05" customHeight="1">
      <c r="A742" s="124"/>
      <c r="B742" s="49">
        <v>4210</v>
      </c>
      <c r="C742" s="18" t="s">
        <v>30</v>
      </c>
      <c r="D742" s="19">
        <v>55365.38</v>
      </c>
      <c r="E742" s="19">
        <v>100</v>
      </c>
      <c r="F742" s="90">
        <v>0</v>
      </c>
      <c r="G742" s="90">
        <v>0</v>
      </c>
      <c r="H742" s="47">
        <f t="shared" si="47"/>
        <v>0</v>
      </c>
    </row>
    <row r="743" spans="1:8" ht="15.05" customHeight="1">
      <c r="A743" s="124"/>
      <c r="B743" s="17">
        <v>4217</v>
      </c>
      <c r="C743" s="18" t="s">
        <v>30</v>
      </c>
      <c r="D743" s="19">
        <v>52070.559999999998</v>
      </c>
      <c r="E743" s="19">
        <v>220864.83</v>
      </c>
      <c r="F743" s="90">
        <v>2550</v>
      </c>
      <c r="G743" s="90">
        <v>2550</v>
      </c>
      <c r="H743" s="47">
        <f t="shared" si="47"/>
        <v>1.154552311474851</v>
      </c>
    </row>
    <row r="744" spans="1:8" ht="15.05" customHeight="1">
      <c r="A744" s="124"/>
      <c r="B744" s="36">
        <v>4219</v>
      </c>
      <c r="C744" s="37" t="s">
        <v>30</v>
      </c>
      <c r="D744" s="24">
        <v>8904.69</v>
      </c>
      <c r="E744" s="38">
        <v>38920.370000000003</v>
      </c>
      <c r="F744" s="90">
        <v>450</v>
      </c>
      <c r="G744" s="90">
        <v>450</v>
      </c>
      <c r="H744" s="47">
        <f t="shared" si="47"/>
        <v>1.1562068911472321</v>
      </c>
    </row>
    <row r="745" spans="1:8" ht="15.05" customHeight="1">
      <c r="A745" s="124"/>
      <c r="B745" s="36">
        <v>4220</v>
      </c>
      <c r="C745" s="37" t="s">
        <v>232</v>
      </c>
      <c r="D745" s="24">
        <v>13131.46</v>
      </c>
      <c r="E745" s="38">
        <v>0</v>
      </c>
      <c r="F745" s="90">
        <v>0</v>
      </c>
      <c r="G745" s="90">
        <v>0</v>
      </c>
      <c r="H745" s="47">
        <v>0</v>
      </c>
    </row>
    <row r="746" spans="1:8" ht="15.05" customHeight="1">
      <c r="A746" s="124"/>
      <c r="B746" s="17">
        <v>4267</v>
      </c>
      <c r="C746" s="18" t="s">
        <v>42</v>
      </c>
      <c r="D746" s="19">
        <v>2454.66</v>
      </c>
      <c r="E746" s="19">
        <v>76264.88</v>
      </c>
      <c r="F746" s="90">
        <v>0</v>
      </c>
      <c r="G746" s="90">
        <v>0</v>
      </c>
      <c r="H746" s="47">
        <f t="shared" si="47"/>
        <v>0</v>
      </c>
    </row>
    <row r="747" spans="1:8" ht="15.05" customHeight="1">
      <c r="A747" s="124"/>
      <c r="B747" s="17">
        <v>4269</v>
      </c>
      <c r="C747" s="18" t="s">
        <v>42</v>
      </c>
      <c r="D747" s="19">
        <v>433.18</v>
      </c>
      <c r="E747" s="19">
        <v>13458.52</v>
      </c>
      <c r="F747" s="90">
        <v>0</v>
      </c>
      <c r="G747" s="90">
        <v>0</v>
      </c>
      <c r="H747" s="47">
        <f t="shared" si="47"/>
        <v>0</v>
      </c>
    </row>
    <row r="748" spans="1:8" ht="15.05" customHeight="1">
      <c r="A748" s="124"/>
      <c r="B748" s="17">
        <v>4277</v>
      </c>
      <c r="C748" s="18" t="s">
        <v>43</v>
      </c>
      <c r="D748" s="19">
        <v>1536.73</v>
      </c>
      <c r="E748" s="19">
        <v>6035</v>
      </c>
      <c r="F748" s="90">
        <v>0</v>
      </c>
      <c r="G748" s="90">
        <v>0</v>
      </c>
      <c r="H748" s="47">
        <f t="shared" si="47"/>
        <v>0</v>
      </c>
    </row>
    <row r="749" spans="1:8" ht="15.05" customHeight="1">
      <c r="A749" s="124"/>
      <c r="B749" s="17">
        <v>4279</v>
      </c>
      <c r="C749" s="18" t="s">
        <v>43</v>
      </c>
      <c r="D749" s="19">
        <v>271.19</v>
      </c>
      <c r="E749" s="19">
        <v>1065</v>
      </c>
      <c r="F749" s="90">
        <v>0</v>
      </c>
      <c r="G749" s="90">
        <v>0</v>
      </c>
      <c r="H749" s="47">
        <f t="shared" si="47"/>
        <v>0</v>
      </c>
    </row>
    <row r="750" spans="1:8" ht="15.05" customHeight="1">
      <c r="A750" s="124"/>
      <c r="B750" s="17">
        <v>4287</v>
      </c>
      <c r="C750" s="18" t="s">
        <v>44</v>
      </c>
      <c r="D750" s="19">
        <v>0</v>
      </c>
      <c r="E750" s="19">
        <v>899.86</v>
      </c>
      <c r="F750" s="19">
        <v>0</v>
      </c>
      <c r="G750" s="51">
        <v>0</v>
      </c>
      <c r="H750" s="47">
        <f t="shared" si="47"/>
        <v>0</v>
      </c>
    </row>
    <row r="751" spans="1:8" ht="15.05" customHeight="1">
      <c r="A751" s="124"/>
      <c r="B751" s="17">
        <v>4289</v>
      </c>
      <c r="C751" s="18" t="s">
        <v>44</v>
      </c>
      <c r="D751" s="19">
        <v>0</v>
      </c>
      <c r="E751" s="19">
        <v>100.14</v>
      </c>
      <c r="F751" s="19">
        <v>0</v>
      </c>
      <c r="G751" s="51">
        <v>0</v>
      </c>
      <c r="H751" s="47">
        <f t="shared" si="47"/>
        <v>0</v>
      </c>
    </row>
    <row r="752" spans="1:8" ht="15.05" customHeight="1">
      <c r="A752" s="124"/>
      <c r="B752" s="17">
        <v>4300</v>
      </c>
      <c r="C752" s="18" t="s">
        <v>17</v>
      </c>
      <c r="D752" s="19">
        <v>4138.97</v>
      </c>
      <c r="E752" s="19">
        <v>100</v>
      </c>
      <c r="F752" s="90">
        <v>0</v>
      </c>
      <c r="G752" s="90">
        <v>0</v>
      </c>
      <c r="H752" s="47">
        <f t="shared" si="47"/>
        <v>0</v>
      </c>
    </row>
    <row r="753" spans="1:8" ht="15.05" customHeight="1">
      <c r="A753" s="124"/>
      <c r="B753" s="17">
        <v>4307</v>
      </c>
      <c r="C753" s="18" t="s">
        <v>17</v>
      </c>
      <c r="D753" s="19">
        <v>247227.85</v>
      </c>
      <c r="E753" s="19">
        <v>483749.4</v>
      </c>
      <c r="F753" s="90">
        <v>10298.17</v>
      </c>
      <c r="G753" s="90">
        <v>10298.17</v>
      </c>
      <c r="H753" s="47">
        <f t="shared" si="47"/>
        <v>2.1288233122356326</v>
      </c>
    </row>
    <row r="754" spans="1:8" s="114" customFormat="1" ht="15.05" customHeight="1">
      <c r="A754" s="124"/>
      <c r="B754" s="17">
        <v>4309</v>
      </c>
      <c r="C754" s="18" t="s">
        <v>17</v>
      </c>
      <c r="D754" s="19">
        <v>53154.33</v>
      </c>
      <c r="E754" s="19">
        <v>88512.85</v>
      </c>
      <c r="F754" s="90">
        <v>1817.33</v>
      </c>
      <c r="G754" s="90">
        <v>1817.33</v>
      </c>
      <c r="H754" s="47">
        <f t="shared" si="47"/>
        <v>2.0531821085864932</v>
      </c>
    </row>
    <row r="755" spans="1:8" s="114" customFormat="1" ht="15.05" customHeight="1">
      <c r="A755" s="124"/>
      <c r="B755" s="17">
        <v>4357</v>
      </c>
      <c r="C755" s="18" t="s">
        <v>45</v>
      </c>
      <c r="D755" s="19">
        <v>77.150000000000006</v>
      </c>
      <c r="E755" s="19">
        <v>0</v>
      </c>
      <c r="F755" s="90">
        <v>0</v>
      </c>
      <c r="G755" s="90">
        <v>0</v>
      </c>
      <c r="H755" s="47">
        <v>0</v>
      </c>
    </row>
    <row r="756" spans="1:8" s="114" customFormat="1" ht="15.05" customHeight="1">
      <c r="A756" s="124"/>
      <c r="B756" s="17">
        <v>4359</v>
      </c>
      <c r="C756" s="18" t="s">
        <v>45</v>
      </c>
      <c r="D756" s="19">
        <v>13.62</v>
      </c>
      <c r="E756" s="19">
        <v>0</v>
      </c>
      <c r="F756" s="90">
        <v>0</v>
      </c>
      <c r="G756" s="90">
        <v>0</v>
      </c>
      <c r="H756" s="47">
        <v>0</v>
      </c>
    </row>
    <row r="757" spans="1:8" s="115" customFormat="1" ht="23.6">
      <c r="A757" s="124"/>
      <c r="B757" s="17">
        <v>4367</v>
      </c>
      <c r="C757" s="18" t="s">
        <v>46</v>
      </c>
      <c r="D757" s="19">
        <v>1793</v>
      </c>
      <c r="E757" s="19">
        <v>699.94</v>
      </c>
      <c r="F757" s="90">
        <v>0</v>
      </c>
      <c r="G757" s="90">
        <v>0</v>
      </c>
      <c r="H757" s="47">
        <f t="shared" si="47"/>
        <v>0</v>
      </c>
    </row>
    <row r="758" spans="1:8" ht="23.6">
      <c r="A758" s="124"/>
      <c r="B758" s="17">
        <v>4369</v>
      </c>
      <c r="C758" s="18" t="s">
        <v>46</v>
      </c>
      <c r="D758" s="19">
        <v>292.95</v>
      </c>
      <c r="E758" s="19">
        <v>100.06</v>
      </c>
      <c r="F758" s="90">
        <v>0</v>
      </c>
      <c r="G758" s="90">
        <v>0</v>
      </c>
      <c r="H758" s="47">
        <f t="shared" si="47"/>
        <v>0</v>
      </c>
    </row>
    <row r="759" spans="1:8" ht="23.6">
      <c r="A759" s="124"/>
      <c r="B759" s="17">
        <v>4377</v>
      </c>
      <c r="C759" s="18" t="s">
        <v>70</v>
      </c>
      <c r="D759" s="19">
        <v>406.21</v>
      </c>
      <c r="E759" s="19">
        <v>0</v>
      </c>
      <c r="F759" s="90">
        <v>0</v>
      </c>
      <c r="G759" s="90">
        <v>0</v>
      </c>
      <c r="H759" s="47">
        <v>0</v>
      </c>
    </row>
    <row r="760" spans="1:8" ht="23.6">
      <c r="A760" s="124"/>
      <c r="B760" s="17">
        <v>4379</v>
      </c>
      <c r="C760" s="18" t="s">
        <v>70</v>
      </c>
      <c r="D760" s="19">
        <v>71.680000000000007</v>
      </c>
      <c r="E760" s="19">
        <v>0</v>
      </c>
      <c r="F760" s="90">
        <v>0</v>
      </c>
      <c r="G760" s="90">
        <v>0</v>
      </c>
      <c r="H760" s="47">
        <v>0</v>
      </c>
    </row>
    <row r="761" spans="1:8" ht="15.05" customHeight="1">
      <c r="A761" s="124"/>
      <c r="B761" s="17">
        <v>4417</v>
      </c>
      <c r="C761" s="18" t="s">
        <v>48</v>
      </c>
      <c r="D761" s="19">
        <v>5622.48</v>
      </c>
      <c r="E761" s="19">
        <v>1549.89</v>
      </c>
      <c r="F761" s="90">
        <v>0</v>
      </c>
      <c r="G761" s="90">
        <v>0</v>
      </c>
      <c r="H761" s="47">
        <f t="shared" si="47"/>
        <v>0</v>
      </c>
    </row>
    <row r="762" spans="1:8" ht="15.05" customHeight="1">
      <c r="A762" s="124"/>
      <c r="B762" s="17">
        <v>4419</v>
      </c>
      <c r="C762" s="18" t="s">
        <v>48</v>
      </c>
      <c r="D762" s="19">
        <v>928.86</v>
      </c>
      <c r="E762" s="19">
        <v>250.05</v>
      </c>
      <c r="F762" s="90">
        <v>0</v>
      </c>
      <c r="G762" s="90">
        <v>0</v>
      </c>
      <c r="H762" s="47">
        <f t="shared" si="47"/>
        <v>0</v>
      </c>
    </row>
    <row r="763" spans="1:8" ht="15.05" customHeight="1">
      <c r="A763" s="124"/>
      <c r="B763" s="17">
        <v>4437</v>
      </c>
      <c r="C763" s="18" t="s">
        <v>49</v>
      </c>
      <c r="D763" s="19">
        <v>240.29</v>
      </c>
      <c r="E763" s="19">
        <v>992.46</v>
      </c>
      <c r="F763" s="90">
        <v>0</v>
      </c>
      <c r="G763" s="90">
        <v>0</v>
      </c>
      <c r="H763" s="47">
        <f t="shared" si="47"/>
        <v>0</v>
      </c>
    </row>
    <row r="764" spans="1:8" ht="15.05" customHeight="1">
      <c r="A764" s="124"/>
      <c r="B764" s="17">
        <v>4439</v>
      </c>
      <c r="C764" s="18" t="s">
        <v>49</v>
      </c>
      <c r="D764" s="19">
        <v>12.71</v>
      </c>
      <c r="E764" s="19">
        <v>157.54</v>
      </c>
      <c r="F764" s="90">
        <v>0</v>
      </c>
      <c r="G764" s="90">
        <v>0</v>
      </c>
      <c r="H764" s="47">
        <f t="shared" si="47"/>
        <v>0</v>
      </c>
    </row>
    <row r="765" spans="1:8" ht="15.05" customHeight="1">
      <c r="A765" s="124"/>
      <c r="B765" s="17">
        <v>4447</v>
      </c>
      <c r="C765" s="18" t="s">
        <v>50</v>
      </c>
      <c r="D765" s="19">
        <v>2557.04</v>
      </c>
      <c r="E765" s="19">
        <v>5631.22</v>
      </c>
      <c r="F765" s="90">
        <v>0</v>
      </c>
      <c r="G765" s="90">
        <v>0</v>
      </c>
      <c r="H765" s="47">
        <f t="shared" si="47"/>
        <v>0</v>
      </c>
    </row>
    <row r="766" spans="1:8" ht="15.05" customHeight="1">
      <c r="A766" s="124"/>
      <c r="B766" s="17">
        <v>4449</v>
      </c>
      <c r="C766" s="18" t="s">
        <v>50</v>
      </c>
      <c r="D766" s="19">
        <v>451.24</v>
      </c>
      <c r="E766" s="19">
        <v>993.74</v>
      </c>
      <c r="F766" s="90">
        <v>0</v>
      </c>
      <c r="G766" s="90">
        <v>0</v>
      </c>
      <c r="H766" s="47">
        <f t="shared" si="47"/>
        <v>0</v>
      </c>
    </row>
    <row r="767" spans="1:8" ht="23.75" customHeight="1">
      <c r="A767" s="124"/>
      <c r="B767" s="17">
        <v>4560</v>
      </c>
      <c r="C767" s="37" t="s">
        <v>276</v>
      </c>
      <c r="D767" s="19">
        <v>0</v>
      </c>
      <c r="E767" s="19">
        <v>807.01</v>
      </c>
      <c r="F767" s="90">
        <v>0</v>
      </c>
      <c r="G767" s="90">
        <v>0</v>
      </c>
      <c r="H767" s="47">
        <f t="shared" ref="H767" si="49">SUM(G767/E767*100)</f>
        <v>0</v>
      </c>
    </row>
    <row r="768" spans="1:8" s="114" customFormat="1" ht="23.6">
      <c r="A768" s="124"/>
      <c r="B768" s="17">
        <v>4707</v>
      </c>
      <c r="C768" s="37" t="s">
        <v>53</v>
      </c>
      <c r="D768" s="19">
        <v>9305.7999999999993</v>
      </c>
      <c r="E768" s="19">
        <v>0</v>
      </c>
      <c r="F768" s="90">
        <v>0</v>
      </c>
      <c r="G768" s="90">
        <v>0</v>
      </c>
      <c r="H768" s="47">
        <v>0</v>
      </c>
    </row>
    <row r="769" spans="1:8" ht="23.6">
      <c r="A769" s="124"/>
      <c r="B769" s="17">
        <v>4709</v>
      </c>
      <c r="C769" s="37" t="s">
        <v>53</v>
      </c>
      <c r="D769" s="19">
        <v>1642.2</v>
      </c>
      <c r="E769" s="19">
        <v>0</v>
      </c>
      <c r="F769" s="90">
        <v>0</v>
      </c>
      <c r="G769" s="90">
        <v>0</v>
      </c>
      <c r="H769" s="47">
        <v>0</v>
      </c>
    </row>
    <row r="770" spans="1:8" ht="15.05" customHeight="1">
      <c r="A770" s="100"/>
      <c r="B770" s="17">
        <v>6050</v>
      </c>
      <c r="C770" s="18" t="s">
        <v>54</v>
      </c>
      <c r="D770" s="19">
        <v>1016942.06</v>
      </c>
      <c r="E770" s="19">
        <v>0</v>
      </c>
      <c r="F770" s="90">
        <v>0</v>
      </c>
      <c r="G770" s="90">
        <v>0</v>
      </c>
      <c r="H770" s="47">
        <v>0</v>
      </c>
    </row>
    <row r="771" spans="1:8" ht="15.05" customHeight="1">
      <c r="A771" s="100"/>
      <c r="B771" s="17">
        <v>6060</v>
      </c>
      <c r="C771" s="18" t="s">
        <v>55</v>
      </c>
      <c r="D771" s="19">
        <v>125745</v>
      </c>
      <c r="E771" s="19">
        <v>0</v>
      </c>
      <c r="F771" s="90">
        <v>0</v>
      </c>
      <c r="G771" s="90">
        <v>0</v>
      </c>
      <c r="H771" s="47">
        <v>0</v>
      </c>
    </row>
    <row r="772" spans="1:8" ht="15.05" customHeight="1">
      <c r="A772" s="100"/>
      <c r="B772" s="17">
        <v>6067</v>
      </c>
      <c r="C772" s="18" t="s">
        <v>55</v>
      </c>
      <c r="D772" s="19">
        <v>0</v>
      </c>
      <c r="E772" s="19">
        <v>71825</v>
      </c>
      <c r="F772" s="90">
        <v>0</v>
      </c>
      <c r="G772" s="90">
        <v>0</v>
      </c>
      <c r="H772" s="47">
        <f t="shared" si="47"/>
        <v>0</v>
      </c>
    </row>
    <row r="773" spans="1:8" ht="15.05" customHeight="1" thickBot="1">
      <c r="A773" s="100"/>
      <c r="B773" s="17">
        <v>6069</v>
      </c>
      <c r="C773" s="18" t="s">
        <v>55</v>
      </c>
      <c r="D773" s="26">
        <v>0</v>
      </c>
      <c r="E773" s="26">
        <v>12675</v>
      </c>
      <c r="F773" s="90">
        <v>0</v>
      </c>
      <c r="G773" s="90">
        <v>0</v>
      </c>
      <c r="H773" s="47">
        <f t="shared" si="47"/>
        <v>0</v>
      </c>
    </row>
    <row r="774" spans="1:8" ht="18" customHeight="1" thickTop="1" thickBot="1">
      <c r="A774" s="132" t="s">
        <v>233</v>
      </c>
      <c r="B774" s="132"/>
      <c r="C774" s="132"/>
      <c r="D774" s="21">
        <f>SUM(D725:D773)</f>
        <v>2007917.96</v>
      </c>
      <c r="E774" s="21">
        <f>SUM(E725:E773)</f>
        <v>1657378.51</v>
      </c>
      <c r="F774" s="21">
        <f>SUM(F725:F773)</f>
        <v>180000</v>
      </c>
      <c r="G774" s="21">
        <f>SUM(G725:G773)</f>
        <v>180000</v>
      </c>
      <c r="H774" s="48">
        <f>SUM(G774/E774*100)</f>
        <v>10.860524552113326</v>
      </c>
    </row>
    <row r="775" spans="1:8" ht="21.8" customHeight="1" thickTop="1" thickBot="1">
      <c r="A775" s="173" t="s">
        <v>279</v>
      </c>
      <c r="B775" s="174"/>
      <c r="C775" s="174"/>
      <c r="D775" s="94">
        <f>SUM(D667+D693+D683+D723+D774)</f>
        <v>5283288.07</v>
      </c>
      <c r="E775" s="94">
        <f>SUM(E667+E693+E683+E723+E774)</f>
        <v>4186603.04</v>
      </c>
      <c r="F775" s="94">
        <f>SUM(F667+F693+F683+F723+F774)</f>
        <v>2786549</v>
      </c>
      <c r="G775" s="94">
        <f>SUM(G667+G693+G683+G723+G774)</f>
        <v>2463894</v>
      </c>
      <c r="H775" s="48">
        <f>SUM(G775/E775*100)</f>
        <v>58.851865735997741</v>
      </c>
    </row>
    <row r="776" spans="1:8" ht="26.2" customHeight="1" thickTop="1" thickBot="1">
      <c r="A776" s="136" t="s">
        <v>234</v>
      </c>
      <c r="B776" s="137"/>
      <c r="C776" s="137"/>
      <c r="D776" s="137"/>
      <c r="E776" s="137"/>
      <c r="F776" s="137"/>
      <c r="G776" s="137"/>
      <c r="H776" s="138"/>
    </row>
    <row r="777" spans="1:8" ht="24.4" customHeight="1" thickTop="1">
      <c r="A777" s="60">
        <v>85401</v>
      </c>
      <c r="B777" s="129" t="s">
        <v>235</v>
      </c>
      <c r="C777" s="130"/>
      <c r="D777" s="130"/>
      <c r="E777" s="130"/>
      <c r="F777" s="130"/>
      <c r="G777" s="130"/>
      <c r="H777" s="131"/>
    </row>
    <row r="778" spans="1:8" ht="15.05" customHeight="1">
      <c r="A778" s="123"/>
      <c r="B778" s="17">
        <v>4010</v>
      </c>
      <c r="C778" s="18" t="s">
        <v>37</v>
      </c>
      <c r="D778" s="19">
        <v>51541.15</v>
      </c>
      <c r="E778" s="19">
        <v>53732</v>
      </c>
      <c r="F778" s="19">
        <v>53732</v>
      </c>
      <c r="G778" s="19">
        <v>53732</v>
      </c>
      <c r="H778" s="47">
        <f t="shared" ref="H778:H783" si="50">SUM(G778/E778*100)</f>
        <v>100</v>
      </c>
    </row>
    <row r="779" spans="1:8" ht="15.05" customHeight="1">
      <c r="A779" s="123"/>
      <c r="B779" s="17">
        <v>4040</v>
      </c>
      <c r="C779" s="18" t="s">
        <v>73</v>
      </c>
      <c r="D779" s="19">
        <v>5446.97</v>
      </c>
      <c r="E779" s="19">
        <v>5501</v>
      </c>
      <c r="F779" s="19">
        <v>6200</v>
      </c>
      <c r="G779" s="19">
        <v>6200</v>
      </c>
      <c r="H779" s="47">
        <f t="shared" si="50"/>
        <v>112.70678058534811</v>
      </c>
    </row>
    <row r="780" spans="1:8" s="114" customFormat="1" ht="15.05" customHeight="1">
      <c r="A780" s="123"/>
      <c r="B780" s="17">
        <v>4110</v>
      </c>
      <c r="C780" s="18" t="s">
        <v>39</v>
      </c>
      <c r="D780" s="19">
        <v>9809.4599999999991</v>
      </c>
      <c r="E780" s="19">
        <v>10346</v>
      </c>
      <c r="F780" s="19">
        <v>10320</v>
      </c>
      <c r="G780" s="19">
        <v>10320</v>
      </c>
      <c r="H780" s="47">
        <f t="shared" si="50"/>
        <v>99.74869514788324</v>
      </c>
    </row>
    <row r="781" spans="1:8" ht="15.05" customHeight="1">
      <c r="A781" s="123"/>
      <c r="B781" s="17">
        <v>4120</v>
      </c>
      <c r="C781" s="18" t="s">
        <v>40</v>
      </c>
      <c r="D781" s="24">
        <v>1395.65</v>
      </c>
      <c r="E781" s="38">
        <v>1472</v>
      </c>
      <c r="F781" s="38">
        <v>1468</v>
      </c>
      <c r="G781" s="38">
        <v>1468</v>
      </c>
      <c r="H781" s="47">
        <f t="shared" si="50"/>
        <v>99.728260869565219</v>
      </c>
    </row>
    <row r="782" spans="1:8" ht="15.05" customHeight="1" thickBot="1">
      <c r="A782" s="123"/>
      <c r="B782" s="49">
        <v>4440</v>
      </c>
      <c r="C782" s="58" t="s">
        <v>50</v>
      </c>
      <c r="D782" s="42">
        <v>2879.91</v>
      </c>
      <c r="E782" s="42">
        <v>2880</v>
      </c>
      <c r="F782" s="42">
        <v>2880</v>
      </c>
      <c r="G782" s="42">
        <v>2880</v>
      </c>
      <c r="H782" s="47">
        <f t="shared" si="50"/>
        <v>100</v>
      </c>
    </row>
    <row r="783" spans="1:8" ht="18" customHeight="1" thickTop="1" thickBot="1">
      <c r="A783" s="132" t="s">
        <v>236</v>
      </c>
      <c r="B783" s="132"/>
      <c r="C783" s="132"/>
      <c r="D783" s="21">
        <f>SUM(D778:D782)</f>
        <v>71073.14</v>
      </c>
      <c r="E783" s="21">
        <f>SUM(E778:E782)</f>
        <v>73931</v>
      </c>
      <c r="F783" s="21">
        <f>SUM(F778:F782)</f>
        <v>74600</v>
      </c>
      <c r="G783" s="21">
        <f>SUM(G778:G782)</f>
        <v>74600</v>
      </c>
      <c r="H783" s="48">
        <f t="shared" si="50"/>
        <v>100.90489781012025</v>
      </c>
    </row>
    <row r="784" spans="1:8" ht="24.4" customHeight="1" thickTop="1">
      <c r="A784" s="60">
        <v>85403</v>
      </c>
      <c r="B784" s="129" t="s">
        <v>237</v>
      </c>
      <c r="C784" s="130"/>
      <c r="D784" s="130"/>
      <c r="E784" s="130"/>
      <c r="F784" s="130"/>
      <c r="G784" s="130"/>
      <c r="H784" s="131"/>
    </row>
    <row r="785" spans="1:8" ht="15.05" customHeight="1">
      <c r="A785" s="123"/>
      <c r="B785" s="17">
        <v>4010</v>
      </c>
      <c r="C785" s="18" t="s">
        <v>37</v>
      </c>
      <c r="D785" s="19">
        <v>96811.37</v>
      </c>
      <c r="E785" s="19">
        <v>115307</v>
      </c>
      <c r="F785" s="19">
        <v>127260</v>
      </c>
      <c r="G785" s="19">
        <v>127260</v>
      </c>
      <c r="H785" s="47">
        <f>SUM(G785/E785*100)</f>
        <v>110.36623969056518</v>
      </c>
    </row>
    <row r="786" spans="1:8" s="114" customFormat="1" ht="15.05" customHeight="1">
      <c r="A786" s="123"/>
      <c r="B786" s="17">
        <v>4040</v>
      </c>
      <c r="C786" s="18" t="s">
        <v>73</v>
      </c>
      <c r="D786" s="24">
        <v>8460.73</v>
      </c>
      <c r="E786" s="38">
        <v>8562</v>
      </c>
      <c r="F786" s="38">
        <v>6320</v>
      </c>
      <c r="G786" s="38">
        <v>6320</v>
      </c>
      <c r="H786" s="47">
        <f t="shared" ref="H786:H796" si="51">SUM(G786/E786*100)</f>
        <v>73.814529315580472</v>
      </c>
    </row>
    <row r="787" spans="1:8" ht="15.05" customHeight="1">
      <c r="A787" s="123"/>
      <c r="B787" s="17">
        <v>4110</v>
      </c>
      <c r="C787" s="18" t="s">
        <v>39</v>
      </c>
      <c r="D787" s="71">
        <v>16665.45</v>
      </c>
      <c r="E787" s="71">
        <v>21000</v>
      </c>
      <c r="F787" s="71">
        <v>22863</v>
      </c>
      <c r="G787" s="71">
        <v>22863</v>
      </c>
      <c r="H787" s="47">
        <f t="shared" si="51"/>
        <v>108.87142857142858</v>
      </c>
    </row>
    <row r="788" spans="1:8" ht="15.05" customHeight="1">
      <c r="A788" s="123"/>
      <c r="B788" s="17">
        <v>4120</v>
      </c>
      <c r="C788" s="18" t="s">
        <v>40</v>
      </c>
      <c r="D788" s="19">
        <v>2371.0700000000002</v>
      </c>
      <c r="E788" s="19">
        <v>3000</v>
      </c>
      <c r="F788" s="19">
        <v>3253</v>
      </c>
      <c r="G788" s="19">
        <v>3253</v>
      </c>
      <c r="H788" s="47">
        <f t="shared" si="51"/>
        <v>108.43333333333334</v>
      </c>
    </row>
    <row r="789" spans="1:8" ht="15.05" customHeight="1">
      <c r="A789" s="123"/>
      <c r="B789" s="17">
        <v>4210</v>
      </c>
      <c r="C789" s="18" t="s">
        <v>30</v>
      </c>
      <c r="D789" s="24">
        <v>8722.93</v>
      </c>
      <c r="E789" s="38">
        <v>9000</v>
      </c>
      <c r="F789" s="38">
        <v>9000</v>
      </c>
      <c r="G789" s="38">
        <v>8000</v>
      </c>
      <c r="H789" s="47">
        <f t="shared" si="51"/>
        <v>88.888888888888886</v>
      </c>
    </row>
    <row r="790" spans="1:8" ht="15.05" customHeight="1">
      <c r="A790" s="123"/>
      <c r="B790" s="17">
        <v>4240</v>
      </c>
      <c r="C790" s="18" t="s">
        <v>165</v>
      </c>
      <c r="D790" s="24">
        <v>25</v>
      </c>
      <c r="E790" s="24">
        <v>200</v>
      </c>
      <c r="F790" s="24">
        <v>500</v>
      </c>
      <c r="G790" s="24">
        <v>500</v>
      </c>
      <c r="H790" s="47">
        <f t="shared" si="51"/>
        <v>250</v>
      </c>
    </row>
    <row r="791" spans="1:8" ht="15.05" customHeight="1">
      <c r="A791" s="123"/>
      <c r="B791" s="17">
        <v>4260</v>
      </c>
      <c r="C791" s="18" t="s">
        <v>42</v>
      </c>
      <c r="D791" s="24">
        <v>4500</v>
      </c>
      <c r="E791" s="24">
        <v>3000</v>
      </c>
      <c r="F791" s="24">
        <v>3000</v>
      </c>
      <c r="G791" s="24">
        <v>3000</v>
      </c>
      <c r="H791" s="47">
        <f t="shared" si="51"/>
        <v>100</v>
      </c>
    </row>
    <row r="792" spans="1:8" ht="15.05" customHeight="1">
      <c r="A792" s="123"/>
      <c r="B792" s="17">
        <v>4270</v>
      </c>
      <c r="C792" s="18" t="s">
        <v>43</v>
      </c>
      <c r="D792" s="19">
        <v>492.8</v>
      </c>
      <c r="E792" s="19">
        <v>1000</v>
      </c>
      <c r="F792" s="19">
        <v>1000</v>
      </c>
      <c r="G792" s="19">
        <v>1000</v>
      </c>
      <c r="H792" s="47">
        <f t="shared" si="51"/>
        <v>100</v>
      </c>
    </row>
    <row r="793" spans="1:8" ht="15.05" customHeight="1">
      <c r="A793" s="123"/>
      <c r="B793" s="17">
        <v>4300</v>
      </c>
      <c r="C793" s="18" t="s">
        <v>17</v>
      </c>
      <c r="D793" s="24">
        <v>1500</v>
      </c>
      <c r="E793" s="38">
        <v>6000</v>
      </c>
      <c r="F793" s="38">
        <v>4000</v>
      </c>
      <c r="G793" s="38">
        <v>4000</v>
      </c>
      <c r="H793" s="47">
        <f t="shared" si="51"/>
        <v>66.666666666666657</v>
      </c>
    </row>
    <row r="794" spans="1:8" ht="24.4" customHeight="1">
      <c r="A794" s="123"/>
      <c r="B794" s="17">
        <v>4370</v>
      </c>
      <c r="C794" s="18" t="s">
        <v>70</v>
      </c>
      <c r="D794" s="38">
        <v>0</v>
      </c>
      <c r="E794" s="38">
        <v>0</v>
      </c>
      <c r="F794" s="38">
        <v>500</v>
      </c>
      <c r="G794" s="38">
        <v>500</v>
      </c>
      <c r="H794" s="47">
        <v>0</v>
      </c>
    </row>
    <row r="795" spans="1:8" ht="15.05" customHeight="1">
      <c r="A795" s="123"/>
      <c r="B795" s="17">
        <v>4410</v>
      </c>
      <c r="C795" s="18" t="s">
        <v>48</v>
      </c>
      <c r="D795" s="38">
        <v>0</v>
      </c>
      <c r="E795" s="38">
        <v>1000</v>
      </c>
      <c r="F795" s="38">
        <v>1000</v>
      </c>
      <c r="G795" s="38">
        <v>1000</v>
      </c>
      <c r="H795" s="47">
        <f t="shared" si="51"/>
        <v>100</v>
      </c>
    </row>
    <row r="796" spans="1:8" ht="15.05" customHeight="1" thickBot="1">
      <c r="A796" s="123"/>
      <c r="B796" s="17">
        <v>4440</v>
      </c>
      <c r="C796" s="18" t="s">
        <v>50</v>
      </c>
      <c r="D796" s="38">
        <v>4319.87</v>
      </c>
      <c r="E796" s="38">
        <v>3830</v>
      </c>
      <c r="F796" s="38">
        <v>4320</v>
      </c>
      <c r="G796" s="38">
        <v>4320</v>
      </c>
      <c r="H796" s="47">
        <f t="shared" si="51"/>
        <v>112.79373368146214</v>
      </c>
    </row>
    <row r="797" spans="1:8" ht="18" customHeight="1" thickTop="1" thickBot="1">
      <c r="A797" s="133" t="s">
        <v>238</v>
      </c>
      <c r="B797" s="134"/>
      <c r="C797" s="135"/>
      <c r="D797" s="21">
        <f>SUM(D785:D796)</f>
        <v>143869.21999999997</v>
      </c>
      <c r="E797" s="21">
        <f>SUM(E785:E796)</f>
        <v>171899</v>
      </c>
      <c r="F797" s="21">
        <f>SUM(F785:F796)</f>
        <v>183016</v>
      </c>
      <c r="G797" s="21">
        <f>SUM(G785:G796)</f>
        <v>182016</v>
      </c>
      <c r="H797" s="48">
        <f>SUM(G797/E797*100)</f>
        <v>105.8854327250304</v>
      </c>
    </row>
    <row r="798" spans="1:8" ht="24.4" customHeight="1" thickTop="1">
      <c r="A798" s="60">
        <v>85404</v>
      </c>
      <c r="B798" s="129" t="s">
        <v>239</v>
      </c>
      <c r="C798" s="130"/>
      <c r="D798" s="130"/>
      <c r="E798" s="130"/>
      <c r="F798" s="130"/>
      <c r="G798" s="130"/>
      <c r="H798" s="131"/>
    </row>
    <row r="799" spans="1:8" ht="15.05" customHeight="1">
      <c r="A799" s="123"/>
      <c r="B799" s="17">
        <v>4010</v>
      </c>
      <c r="C799" s="18" t="s">
        <v>37</v>
      </c>
      <c r="D799" s="19">
        <v>21771.439999999999</v>
      </c>
      <c r="E799" s="19">
        <v>31512</v>
      </c>
      <c r="F799" s="19">
        <v>29492</v>
      </c>
      <c r="G799" s="19">
        <v>29492</v>
      </c>
      <c r="H799" s="47">
        <f>SUM(G799/E799*100)</f>
        <v>93.589743589743591</v>
      </c>
    </row>
    <row r="800" spans="1:8" ht="15.05" customHeight="1">
      <c r="A800" s="123"/>
      <c r="B800" s="17">
        <v>4110</v>
      </c>
      <c r="C800" s="18" t="s">
        <v>39</v>
      </c>
      <c r="D800" s="19">
        <v>3667.82</v>
      </c>
      <c r="E800" s="19">
        <v>5389</v>
      </c>
      <c r="F800" s="19">
        <v>5043</v>
      </c>
      <c r="G800" s="19">
        <v>5043</v>
      </c>
      <c r="H800" s="47">
        <f>SUM(G800/E800*100)</f>
        <v>93.579513824457223</v>
      </c>
    </row>
    <row r="801" spans="1:8" ht="15.05" customHeight="1" thickBot="1">
      <c r="A801" s="123"/>
      <c r="B801" s="17">
        <v>4120</v>
      </c>
      <c r="C801" s="18" t="s">
        <v>40</v>
      </c>
      <c r="D801" s="19">
        <v>525.53</v>
      </c>
      <c r="E801" s="19">
        <v>772</v>
      </c>
      <c r="F801" s="19">
        <v>723</v>
      </c>
      <c r="G801" s="19">
        <v>723</v>
      </c>
      <c r="H801" s="47">
        <f>SUM(G801/E801*100)</f>
        <v>93.652849740932638</v>
      </c>
    </row>
    <row r="802" spans="1:8" ht="18" customHeight="1" thickTop="1" thickBot="1">
      <c r="A802" s="132" t="s">
        <v>240</v>
      </c>
      <c r="B802" s="132"/>
      <c r="C802" s="132"/>
      <c r="D802" s="21">
        <f>SUM(D799:D801)</f>
        <v>25964.789999999997</v>
      </c>
      <c r="E802" s="21">
        <f>SUM(E799:E801)</f>
        <v>37673</v>
      </c>
      <c r="F802" s="21">
        <f>SUM(F799:F801)</f>
        <v>35258</v>
      </c>
      <c r="G802" s="21">
        <f>SUM(G799:G801)</f>
        <v>35258</v>
      </c>
      <c r="H802" s="48">
        <f>SUM(G802/E802*100)</f>
        <v>93.589573434555248</v>
      </c>
    </row>
    <row r="803" spans="1:8" ht="24.4" customHeight="1" thickTop="1">
      <c r="A803" s="60">
        <v>85406</v>
      </c>
      <c r="B803" s="129" t="s">
        <v>241</v>
      </c>
      <c r="C803" s="130"/>
      <c r="D803" s="130"/>
      <c r="E803" s="130"/>
      <c r="F803" s="130"/>
      <c r="G803" s="130"/>
      <c r="H803" s="131"/>
    </row>
    <row r="804" spans="1:8" ht="15.05" customHeight="1">
      <c r="A804" s="123"/>
      <c r="B804" s="70">
        <v>3020</v>
      </c>
      <c r="C804" s="33" t="s">
        <v>36</v>
      </c>
      <c r="D804" s="19">
        <v>772.45</v>
      </c>
      <c r="E804" s="19">
        <v>1000</v>
      </c>
      <c r="F804" s="19">
        <v>1000</v>
      </c>
      <c r="G804" s="19">
        <v>1000</v>
      </c>
      <c r="H804" s="47">
        <f>SUM(G804/E804*100)</f>
        <v>100</v>
      </c>
    </row>
    <row r="805" spans="1:8" ht="15.05" customHeight="1">
      <c r="A805" s="123"/>
      <c r="B805" s="17">
        <v>4010</v>
      </c>
      <c r="C805" s="18" t="s">
        <v>37</v>
      </c>
      <c r="D805" s="24">
        <v>530312.37</v>
      </c>
      <c r="E805" s="38">
        <v>512016</v>
      </c>
      <c r="F805" s="38">
        <v>611820</v>
      </c>
      <c r="G805" s="38">
        <v>600000</v>
      </c>
      <c r="H805" s="47">
        <f t="shared" ref="H805:H821" si="52">SUM(G805/E805*100)</f>
        <v>117.18383800506234</v>
      </c>
    </row>
    <row r="806" spans="1:8" ht="15.05" customHeight="1">
      <c r="A806" s="123"/>
      <c r="B806" s="17">
        <v>4040</v>
      </c>
      <c r="C806" s="18" t="s">
        <v>73</v>
      </c>
      <c r="D806" s="71">
        <v>39448.51</v>
      </c>
      <c r="E806" s="71">
        <v>47200</v>
      </c>
      <c r="F806" s="71">
        <v>47200</v>
      </c>
      <c r="G806" s="71">
        <v>47200</v>
      </c>
      <c r="H806" s="47">
        <f t="shared" si="52"/>
        <v>100</v>
      </c>
    </row>
    <row r="807" spans="1:8" s="114" customFormat="1" ht="15.05" customHeight="1">
      <c r="A807" s="163"/>
      <c r="B807" s="17">
        <v>4110</v>
      </c>
      <c r="C807" s="18" t="s">
        <v>39</v>
      </c>
      <c r="D807" s="19">
        <v>96322.06</v>
      </c>
      <c r="E807" s="19">
        <v>97000</v>
      </c>
      <c r="F807" s="19">
        <v>112539</v>
      </c>
      <c r="G807" s="19">
        <v>100000</v>
      </c>
      <c r="H807" s="47">
        <f t="shared" si="52"/>
        <v>103.09278350515463</v>
      </c>
    </row>
    <row r="808" spans="1:8" ht="15.05" customHeight="1">
      <c r="A808" s="163"/>
      <c r="B808" s="17">
        <v>4120</v>
      </c>
      <c r="C808" s="18" t="s">
        <v>40</v>
      </c>
      <c r="D808" s="24">
        <v>8756.74</v>
      </c>
      <c r="E808" s="38">
        <v>14000</v>
      </c>
      <c r="F808" s="38">
        <v>16124</v>
      </c>
      <c r="G808" s="38">
        <v>15000</v>
      </c>
      <c r="H808" s="47">
        <f t="shared" si="52"/>
        <v>107.14285714285714</v>
      </c>
    </row>
    <row r="809" spans="1:8" ht="15.05" customHeight="1">
      <c r="A809" s="163"/>
      <c r="B809" s="36">
        <v>4170</v>
      </c>
      <c r="C809" s="37" t="s">
        <v>41</v>
      </c>
      <c r="D809" s="71">
        <v>0</v>
      </c>
      <c r="E809" s="71">
        <v>500</v>
      </c>
      <c r="F809" s="71">
        <v>1000</v>
      </c>
      <c r="G809" s="71">
        <v>1000</v>
      </c>
      <c r="H809" s="47">
        <f t="shared" si="52"/>
        <v>200</v>
      </c>
    </row>
    <row r="810" spans="1:8" ht="15.05" customHeight="1">
      <c r="A810" s="123"/>
      <c r="B810" s="17">
        <v>4210</v>
      </c>
      <c r="C810" s="18" t="s">
        <v>30</v>
      </c>
      <c r="D810" s="24">
        <v>5436.13</v>
      </c>
      <c r="E810" s="38">
        <v>6000</v>
      </c>
      <c r="F810" s="38">
        <v>8000</v>
      </c>
      <c r="G810" s="38">
        <v>6000</v>
      </c>
      <c r="H810" s="47">
        <f t="shared" si="52"/>
        <v>100</v>
      </c>
    </row>
    <row r="811" spans="1:8" ht="15.05" customHeight="1">
      <c r="A811" s="123"/>
      <c r="B811" s="17">
        <v>4240</v>
      </c>
      <c r="C811" s="18" t="s">
        <v>165</v>
      </c>
      <c r="D811" s="71">
        <v>0</v>
      </c>
      <c r="E811" s="71">
        <v>500</v>
      </c>
      <c r="F811" s="71">
        <v>2000</v>
      </c>
      <c r="G811" s="71">
        <v>500</v>
      </c>
      <c r="H811" s="47">
        <f t="shared" si="52"/>
        <v>100</v>
      </c>
    </row>
    <row r="812" spans="1:8" ht="15.05" customHeight="1">
      <c r="A812" s="123"/>
      <c r="B812" s="17">
        <v>4260</v>
      </c>
      <c r="C812" s="18" t="s">
        <v>42</v>
      </c>
      <c r="D812" s="24">
        <v>14906.37</v>
      </c>
      <c r="E812" s="38">
        <v>16500</v>
      </c>
      <c r="F812" s="38">
        <v>18000</v>
      </c>
      <c r="G812" s="38">
        <v>17000</v>
      </c>
      <c r="H812" s="47">
        <f t="shared" si="52"/>
        <v>103.03030303030303</v>
      </c>
    </row>
    <row r="813" spans="1:8" ht="15.05" customHeight="1">
      <c r="A813" s="123"/>
      <c r="B813" s="17">
        <v>4270</v>
      </c>
      <c r="C813" s="18" t="s">
        <v>43</v>
      </c>
      <c r="D813" s="71">
        <v>4779.45</v>
      </c>
      <c r="E813" s="71">
        <v>2000</v>
      </c>
      <c r="F813" s="71">
        <v>3000</v>
      </c>
      <c r="G813" s="71">
        <v>2500</v>
      </c>
      <c r="H813" s="47">
        <f t="shared" si="52"/>
        <v>125</v>
      </c>
    </row>
    <row r="814" spans="1:8" ht="15.05" customHeight="1">
      <c r="A814" s="123"/>
      <c r="B814" s="17">
        <v>4280</v>
      </c>
      <c r="C814" s="18" t="s">
        <v>44</v>
      </c>
      <c r="D814" s="19">
        <v>0</v>
      </c>
      <c r="E814" s="19">
        <v>500</v>
      </c>
      <c r="F814" s="19">
        <v>2000</v>
      </c>
      <c r="G814" s="19">
        <v>2000</v>
      </c>
      <c r="H814" s="47">
        <f t="shared" si="52"/>
        <v>400</v>
      </c>
    </row>
    <row r="815" spans="1:8" ht="15.05" customHeight="1">
      <c r="A815" s="123"/>
      <c r="B815" s="17">
        <v>4300</v>
      </c>
      <c r="C815" s="18" t="s">
        <v>17</v>
      </c>
      <c r="D815" s="19">
        <v>5755.75</v>
      </c>
      <c r="E815" s="19">
        <v>4500</v>
      </c>
      <c r="F815" s="19">
        <v>6000</v>
      </c>
      <c r="G815" s="19">
        <v>4500</v>
      </c>
      <c r="H815" s="47">
        <f t="shared" si="52"/>
        <v>100</v>
      </c>
    </row>
    <row r="816" spans="1:8" ht="15.05" customHeight="1">
      <c r="A816" s="123"/>
      <c r="B816" s="17">
        <v>4350</v>
      </c>
      <c r="C816" s="18" t="s">
        <v>45</v>
      </c>
      <c r="D816" s="24">
        <v>1166.04</v>
      </c>
      <c r="E816" s="38">
        <v>1200</v>
      </c>
      <c r="F816" s="38">
        <v>1300</v>
      </c>
      <c r="G816" s="38">
        <v>1300</v>
      </c>
      <c r="H816" s="47">
        <f t="shared" si="52"/>
        <v>108.33333333333333</v>
      </c>
    </row>
    <row r="817" spans="1:8" ht="23.6">
      <c r="A817" s="123"/>
      <c r="B817" s="17">
        <v>4370</v>
      </c>
      <c r="C817" s="18" t="s">
        <v>70</v>
      </c>
      <c r="D817" s="71">
        <v>2373.2600000000002</v>
      </c>
      <c r="E817" s="71">
        <v>3000</v>
      </c>
      <c r="F817" s="71">
        <v>3000</v>
      </c>
      <c r="G817" s="71">
        <v>3000</v>
      </c>
      <c r="H817" s="47">
        <f t="shared" si="52"/>
        <v>100</v>
      </c>
    </row>
    <row r="818" spans="1:8" ht="15.05" customHeight="1">
      <c r="A818" s="123"/>
      <c r="B818" s="17">
        <v>4410</v>
      </c>
      <c r="C818" s="18" t="s">
        <v>48</v>
      </c>
      <c r="D818" s="19">
        <v>1807.68</v>
      </c>
      <c r="E818" s="19">
        <v>2000</v>
      </c>
      <c r="F818" s="19">
        <v>2500</v>
      </c>
      <c r="G818" s="19">
        <v>2000</v>
      </c>
      <c r="H818" s="47">
        <f t="shared" si="52"/>
        <v>100</v>
      </c>
    </row>
    <row r="819" spans="1:8" ht="15.05" customHeight="1">
      <c r="A819" s="123"/>
      <c r="B819" s="49">
        <v>4430</v>
      </c>
      <c r="C819" s="58" t="s">
        <v>49</v>
      </c>
      <c r="D819" s="19">
        <v>942</v>
      </c>
      <c r="E819" s="19">
        <v>1300</v>
      </c>
      <c r="F819" s="19">
        <v>1500</v>
      </c>
      <c r="G819" s="19">
        <v>1500</v>
      </c>
      <c r="H819" s="47">
        <f t="shared" si="52"/>
        <v>115.38461538461537</v>
      </c>
    </row>
    <row r="820" spans="1:8" ht="15.05" customHeight="1">
      <c r="A820" s="123"/>
      <c r="B820" s="17">
        <v>4440</v>
      </c>
      <c r="C820" s="18" t="s">
        <v>50</v>
      </c>
      <c r="D820" s="19">
        <v>34377.370000000003</v>
      </c>
      <c r="E820" s="19">
        <v>35241</v>
      </c>
      <c r="F820" s="19">
        <v>37257</v>
      </c>
      <c r="G820" s="19">
        <v>37257</v>
      </c>
      <c r="H820" s="47">
        <f t="shared" si="52"/>
        <v>105.72060951732358</v>
      </c>
    </row>
    <row r="821" spans="1:8" ht="24.25" thickBot="1">
      <c r="A821" s="35"/>
      <c r="B821" s="36">
        <v>4700</v>
      </c>
      <c r="C821" s="37" t="s">
        <v>53</v>
      </c>
      <c r="D821" s="19">
        <v>0</v>
      </c>
      <c r="E821" s="19">
        <v>600</v>
      </c>
      <c r="F821" s="19">
        <v>500</v>
      </c>
      <c r="G821" s="19">
        <v>500</v>
      </c>
      <c r="H821" s="47">
        <f t="shared" si="52"/>
        <v>83.333333333333343</v>
      </c>
    </row>
    <row r="822" spans="1:8" ht="18" customHeight="1" thickTop="1" thickBot="1">
      <c r="A822" s="132" t="s">
        <v>242</v>
      </c>
      <c r="B822" s="132"/>
      <c r="C822" s="132"/>
      <c r="D822" s="21">
        <f>SUM(D804:D821)</f>
        <v>747156.17999999993</v>
      </c>
      <c r="E822" s="21">
        <f>SUM(E804:E821)</f>
        <v>745057</v>
      </c>
      <c r="F822" s="21">
        <f>SUM(F804:F821)</f>
        <v>874740</v>
      </c>
      <c r="G822" s="21">
        <f>SUM(G804:G821)</f>
        <v>842257</v>
      </c>
      <c r="H822" s="48">
        <f>SUM(G822/E822*100)</f>
        <v>113.04598171683509</v>
      </c>
    </row>
    <row r="823" spans="1:8" ht="24.4" customHeight="1" thickTop="1">
      <c r="A823" s="60">
        <v>85410</v>
      </c>
      <c r="B823" s="129" t="s">
        <v>243</v>
      </c>
      <c r="C823" s="130"/>
      <c r="D823" s="130"/>
      <c r="E823" s="130"/>
      <c r="F823" s="130"/>
      <c r="G823" s="130"/>
      <c r="H823" s="131"/>
    </row>
    <row r="824" spans="1:8" ht="15.05" customHeight="1">
      <c r="A824" s="123"/>
      <c r="B824" s="70">
        <v>3020</v>
      </c>
      <c r="C824" s="33" t="s">
        <v>36</v>
      </c>
      <c r="D824" s="24">
        <v>500</v>
      </c>
      <c r="E824" s="38">
        <v>500</v>
      </c>
      <c r="F824" s="38">
        <v>500</v>
      </c>
      <c r="G824" s="38">
        <v>500</v>
      </c>
      <c r="H824" s="47">
        <f>SUM(G824/E824*100)</f>
        <v>100</v>
      </c>
    </row>
    <row r="825" spans="1:8" s="114" customFormat="1" ht="15.05" customHeight="1">
      <c r="A825" s="123"/>
      <c r="B825" s="17">
        <v>4010</v>
      </c>
      <c r="C825" s="18" t="s">
        <v>37</v>
      </c>
      <c r="D825" s="71">
        <v>157832.35999999999</v>
      </c>
      <c r="E825" s="71">
        <v>174828</v>
      </c>
      <c r="F825" s="71">
        <v>163943</v>
      </c>
      <c r="G825" s="71">
        <v>163000</v>
      </c>
      <c r="H825" s="47">
        <f t="shared" ref="H825:H841" si="53">SUM(G825/E825*100)</f>
        <v>93.234493330587782</v>
      </c>
    </row>
    <row r="826" spans="1:8" ht="15.05" customHeight="1">
      <c r="A826" s="123"/>
      <c r="B826" s="17">
        <v>4040</v>
      </c>
      <c r="C826" s="18" t="s">
        <v>73</v>
      </c>
      <c r="D826" s="24">
        <v>11180.23</v>
      </c>
      <c r="E826" s="38">
        <v>13240</v>
      </c>
      <c r="F826" s="38">
        <v>11130</v>
      </c>
      <c r="G826" s="38">
        <v>11130</v>
      </c>
      <c r="H826" s="47">
        <f t="shared" si="53"/>
        <v>84.063444108761331</v>
      </c>
    </row>
    <row r="827" spans="1:8" ht="15.05" customHeight="1">
      <c r="A827" s="123"/>
      <c r="B827" s="17">
        <v>4110</v>
      </c>
      <c r="C827" s="18" t="s">
        <v>39</v>
      </c>
      <c r="D827" s="71">
        <v>29423.84</v>
      </c>
      <c r="E827" s="71">
        <v>32000</v>
      </c>
      <c r="F827" s="71">
        <v>26279</v>
      </c>
      <c r="G827" s="71">
        <v>26000</v>
      </c>
      <c r="H827" s="47">
        <f t="shared" si="53"/>
        <v>81.25</v>
      </c>
    </row>
    <row r="828" spans="1:8" s="114" customFormat="1" ht="15.05" customHeight="1">
      <c r="A828" s="123"/>
      <c r="B828" s="17">
        <v>4120</v>
      </c>
      <c r="C828" s="18" t="s">
        <v>40</v>
      </c>
      <c r="D828" s="24">
        <v>4202.32</v>
      </c>
      <c r="E828" s="38">
        <v>5000</v>
      </c>
      <c r="F828" s="38">
        <v>3745</v>
      </c>
      <c r="G828" s="38">
        <v>3700</v>
      </c>
      <c r="H828" s="47">
        <f t="shared" si="53"/>
        <v>74</v>
      </c>
    </row>
    <row r="829" spans="1:8" ht="15.05" customHeight="1">
      <c r="A829" s="123"/>
      <c r="B829" s="17">
        <v>4170</v>
      </c>
      <c r="C829" s="18" t="s">
        <v>41</v>
      </c>
      <c r="D829" s="71">
        <v>1700</v>
      </c>
      <c r="E829" s="71">
        <v>2500</v>
      </c>
      <c r="F829" s="71">
        <v>3600</v>
      </c>
      <c r="G829" s="71">
        <v>2500</v>
      </c>
      <c r="H829" s="47">
        <f t="shared" si="53"/>
        <v>100</v>
      </c>
    </row>
    <row r="830" spans="1:8" ht="15.05" customHeight="1">
      <c r="A830" s="123"/>
      <c r="B830" s="17">
        <v>4210</v>
      </c>
      <c r="C830" s="18" t="s">
        <v>30</v>
      </c>
      <c r="D830" s="19">
        <v>5436.14</v>
      </c>
      <c r="E830" s="19">
        <v>5000</v>
      </c>
      <c r="F830" s="19">
        <v>18750</v>
      </c>
      <c r="G830" s="19">
        <v>5000</v>
      </c>
      <c r="H830" s="47">
        <f t="shared" si="53"/>
        <v>100</v>
      </c>
    </row>
    <row r="831" spans="1:8" s="114" customFormat="1" ht="12.45">
      <c r="A831" s="123"/>
      <c r="B831" s="17">
        <v>4240</v>
      </c>
      <c r="C831" s="18" t="s">
        <v>165</v>
      </c>
      <c r="D831" s="19">
        <v>0</v>
      </c>
      <c r="E831" s="19">
        <v>300</v>
      </c>
      <c r="F831" s="19">
        <v>1200</v>
      </c>
      <c r="G831" s="19">
        <v>500</v>
      </c>
      <c r="H831" s="47">
        <f t="shared" si="53"/>
        <v>166.66666666666669</v>
      </c>
    </row>
    <row r="832" spans="1:8" s="114" customFormat="1" ht="15.05" customHeight="1">
      <c r="A832" s="123"/>
      <c r="B832" s="36">
        <v>4260</v>
      </c>
      <c r="C832" s="37" t="s">
        <v>42</v>
      </c>
      <c r="D832" s="24">
        <v>87000</v>
      </c>
      <c r="E832" s="38">
        <v>105067</v>
      </c>
      <c r="F832" s="38">
        <v>108000</v>
      </c>
      <c r="G832" s="38">
        <v>90000</v>
      </c>
      <c r="H832" s="47">
        <f t="shared" si="53"/>
        <v>85.659626714382256</v>
      </c>
    </row>
    <row r="833" spans="1:8" ht="15.05" customHeight="1">
      <c r="A833" s="123"/>
      <c r="B833" s="17">
        <v>4270</v>
      </c>
      <c r="C833" s="18" t="s">
        <v>43</v>
      </c>
      <c r="D833" s="71">
        <v>24764.51</v>
      </c>
      <c r="E833" s="71">
        <v>220300</v>
      </c>
      <c r="F833" s="71">
        <v>207000</v>
      </c>
      <c r="G833" s="71">
        <v>10000</v>
      </c>
      <c r="H833" s="47">
        <f t="shared" si="53"/>
        <v>4.5392646391284615</v>
      </c>
    </row>
    <row r="834" spans="1:8" ht="15.05" customHeight="1">
      <c r="A834" s="123"/>
      <c r="B834" s="17">
        <v>4280</v>
      </c>
      <c r="C834" s="18" t="s">
        <v>44</v>
      </c>
      <c r="D834" s="19">
        <v>195</v>
      </c>
      <c r="E834" s="19">
        <v>100</v>
      </c>
      <c r="F834" s="19">
        <v>120</v>
      </c>
      <c r="G834" s="19">
        <v>120</v>
      </c>
      <c r="H834" s="47">
        <f t="shared" si="53"/>
        <v>120</v>
      </c>
    </row>
    <row r="835" spans="1:8" ht="15.05" customHeight="1">
      <c r="A835" s="123"/>
      <c r="B835" s="17">
        <v>4300</v>
      </c>
      <c r="C835" s="18" t="s">
        <v>17</v>
      </c>
      <c r="D835" s="19">
        <v>5000</v>
      </c>
      <c r="E835" s="19">
        <v>10000</v>
      </c>
      <c r="F835" s="19">
        <v>8020</v>
      </c>
      <c r="G835" s="19">
        <v>7000</v>
      </c>
      <c r="H835" s="47">
        <f t="shared" si="53"/>
        <v>70</v>
      </c>
    </row>
    <row r="836" spans="1:8" ht="15.05" customHeight="1">
      <c r="A836" s="123"/>
      <c r="B836" s="17">
        <v>4350</v>
      </c>
      <c r="C836" s="18" t="s">
        <v>45</v>
      </c>
      <c r="D836" s="19">
        <v>200</v>
      </c>
      <c r="E836" s="19">
        <v>205</v>
      </c>
      <c r="F836" s="19">
        <v>400</v>
      </c>
      <c r="G836" s="19">
        <v>400</v>
      </c>
      <c r="H836" s="47">
        <f t="shared" si="53"/>
        <v>195.1219512195122</v>
      </c>
    </row>
    <row r="837" spans="1:8" ht="24.4" customHeight="1">
      <c r="A837" s="123"/>
      <c r="B837" s="17">
        <v>4360</v>
      </c>
      <c r="C837" s="18" t="s">
        <v>46</v>
      </c>
      <c r="D837" s="19">
        <v>0</v>
      </c>
      <c r="E837" s="19">
        <v>0</v>
      </c>
      <c r="F837" s="19">
        <v>300</v>
      </c>
      <c r="G837" s="19">
        <v>300</v>
      </c>
      <c r="H837" s="47">
        <v>0</v>
      </c>
    </row>
    <row r="838" spans="1:8" ht="23.6">
      <c r="A838" s="123"/>
      <c r="B838" s="17">
        <v>4370</v>
      </c>
      <c r="C838" s="18" t="s">
        <v>70</v>
      </c>
      <c r="D838" s="24">
        <v>1999.1</v>
      </c>
      <c r="E838" s="38">
        <v>500</v>
      </c>
      <c r="F838" s="38">
        <v>500</v>
      </c>
      <c r="G838" s="38">
        <v>500</v>
      </c>
      <c r="H838" s="47">
        <f t="shared" si="53"/>
        <v>100</v>
      </c>
    </row>
    <row r="839" spans="1:8">
      <c r="A839" s="123"/>
      <c r="B839" s="17">
        <v>4410</v>
      </c>
      <c r="C839" s="18" t="s">
        <v>48</v>
      </c>
      <c r="D839" s="19">
        <v>0</v>
      </c>
      <c r="E839" s="19">
        <v>0</v>
      </c>
      <c r="F839" s="19">
        <v>200</v>
      </c>
      <c r="G839" s="19">
        <v>200</v>
      </c>
      <c r="H839" s="47">
        <v>0</v>
      </c>
    </row>
    <row r="840" spans="1:8">
      <c r="A840" s="123"/>
      <c r="B840" s="17">
        <v>4430</v>
      </c>
      <c r="C840" s="58" t="s">
        <v>49</v>
      </c>
      <c r="D840" s="19">
        <v>0</v>
      </c>
      <c r="E840" s="19">
        <v>0</v>
      </c>
      <c r="F840" s="19">
        <v>1000</v>
      </c>
      <c r="G840" s="19">
        <v>1000</v>
      </c>
      <c r="H840" s="47">
        <v>0</v>
      </c>
    </row>
    <row r="841" spans="1:8">
      <c r="A841" s="123"/>
      <c r="B841" s="17">
        <v>4440</v>
      </c>
      <c r="C841" s="18" t="s">
        <v>50</v>
      </c>
      <c r="D841" s="19">
        <v>6853.75</v>
      </c>
      <c r="E841" s="19">
        <v>7026</v>
      </c>
      <c r="F841" s="19">
        <v>6307</v>
      </c>
      <c r="G841" s="19">
        <v>6307</v>
      </c>
      <c r="H841" s="47">
        <f t="shared" si="53"/>
        <v>89.766581269570167</v>
      </c>
    </row>
    <row r="842" spans="1:8" ht="14.25" customHeight="1" thickBot="1">
      <c r="A842" s="123"/>
      <c r="B842" s="17">
        <v>4700</v>
      </c>
      <c r="C842" s="37" t="s">
        <v>53</v>
      </c>
      <c r="D842" s="19">
        <v>0</v>
      </c>
      <c r="E842" s="19">
        <v>0</v>
      </c>
      <c r="F842" s="19">
        <v>200</v>
      </c>
      <c r="G842" s="19">
        <v>200</v>
      </c>
      <c r="H842" s="47">
        <v>0</v>
      </c>
    </row>
    <row r="843" spans="1:8" ht="17.2" customHeight="1" thickTop="1" thickBot="1">
      <c r="A843" s="133" t="s">
        <v>244</v>
      </c>
      <c r="B843" s="134"/>
      <c r="C843" s="135"/>
      <c r="D843" s="21">
        <f>SUM(D824:D842)</f>
        <v>336287.25</v>
      </c>
      <c r="E843" s="21">
        <f>SUM(E824:E842)</f>
        <v>576566</v>
      </c>
      <c r="F843" s="21">
        <f>SUM(F824:F842)</f>
        <v>561194</v>
      </c>
      <c r="G843" s="21">
        <f>SUM(G824:G842)</f>
        <v>328357</v>
      </c>
      <c r="H843" s="48">
        <f>SUM(G843/E843*100)</f>
        <v>56.950461872534973</v>
      </c>
    </row>
    <row r="844" spans="1:8" ht="14.9" customHeight="1" thickTop="1">
      <c r="A844" s="60">
        <v>85415</v>
      </c>
      <c r="B844" s="129" t="s">
        <v>245</v>
      </c>
      <c r="C844" s="130"/>
      <c r="D844" s="130"/>
      <c r="E844" s="130"/>
      <c r="F844" s="130"/>
      <c r="G844" s="130"/>
      <c r="H844" s="131"/>
    </row>
    <row r="845" spans="1:8" ht="15.75" customHeight="1" thickBot="1">
      <c r="A845" s="123"/>
      <c r="B845" s="49">
        <v>3240</v>
      </c>
      <c r="C845" s="58" t="s">
        <v>246</v>
      </c>
      <c r="D845" s="26">
        <v>7800</v>
      </c>
      <c r="E845" s="26">
        <v>9000</v>
      </c>
      <c r="F845" s="26">
        <v>9000</v>
      </c>
      <c r="G845" s="25">
        <v>9000</v>
      </c>
      <c r="H845" s="47">
        <f>SUM(G845/E845*100)</f>
        <v>100</v>
      </c>
    </row>
    <row r="846" spans="1:8" ht="18" customHeight="1" thickTop="1" thickBot="1">
      <c r="A846" s="132" t="s">
        <v>247</v>
      </c>
      <c r="B846" s="132"/>
      <c r="C846" s="132"/>
      <c r="D846" s="21">
        <f>SUM(D845:D845)</f>
        <v>7800</v>
      </c>
      <c r="E846" s="21">
        <f>SUM(E845:E845)</f>
        <v>9000</v>
      </c>
      <c r="F846" s="21">
        <f>SUM(F845:F845)</f>
        <v>9000</v>
      </c>
      <c r="G846" s="21">
        <f>SUM(G845:G845)</f>
        <v>9000</v>
      </c>
      <c r="H846" s="48">
        <f>SUM(G846/E846*100)</f>
        <v>100</v>
      </c>
    </row>
    <row r="847" spans="1:8" ht="24.4" customHeight="1" thickTop="1">
      <c r="A847" s="60">
        <v>85495</v>
      </c>
      <c r="B847" s="129" t="s">
        <v>64</v>
      </c>
      <c r="C847" s="130"/>
      <c r="D847" s="130"/>
      <c r="E847" s="130"/>
      <c r="F847" s="130"/>
      <c r="G847" s="130"/>
      <c r="H847" s="131"/>
    </row>
    <row r="848" spans="1:8" ht="15.75" customHeight="1" thickBot="1">
      <c r="A848" s="61"/>
      <c r="B848" s="101">
        <v>3240</v>
      </c>
      <c r="C848" s="102" t="s">
        <v>246</v>
      </c>
      <c r="D848" s="26">
        <v>14995</v>
      </c>
      <c r="E848" s="26">
        <v>16800</v>
      </c>
      <c r="F848" s="26">
        <v>16800</v>
      </c>
      <c r="G848" s="25">
        <v>16800</v>
      </c>
      <c r="H848" s="47">
        <f>SUM(G848/E848*100)</f>
        <v>100</v>
      </c>
    </row>
    <row r="849" spans="1:8" ht="18" customHeight="1" thickTop="1" thickBot="1">
      <c r="A849" s="132" t="s">
        <v>248</v>
      </c>
      <c r="B849" s="132"/>
      <c r="C849" s="133"/>
      <c r="D849" s="21">
        <f>SUM(D848:D848)</f>
        <v>14995</v>
      </c>
      <c r="E849" s="21">
        <f>SUM(E848:E848)</f>
        <v>16800</v>
      </c>
      <c r="F849" s="21">
        <f>SUM(F848:F848)</f>
        <v>16800</v>
      </c>
      <c r="G849" s="21">
        <f>SUM(G848:G848)</f>
        <v>16800</v>
      </c>
      <c r="H849" s="48">
        <f>SUM(G849/E849*100)</f>
        <v>100</v>
      </c>
    </row>
    <row r="850" spans="1:8" ht="21.8" customHeight="1" thickTop="1" thickBot="1">
      <c r="A850" s="133" t="s">
        <v>280</v>
      </c>
      <c r="B850" s="134"/>
      <c r="C850" s="134"/>
      <c r="D850" s="21">
        <f>SUM(D783+D797+D802+D822+D843+D846 +D849)</f>
        <v>1347145.58</v>
      </c>
      <c r="E850" s="21">
        <f>SUM(E783+E797+E802+E822+E843+E846 +E849)</f>
        <v>1630926</v>
      </c>
      <c r="F850" s="21">
        <f>SUM(F783+F797+F802+F822+F843+F846 +F849)</f>
        <v>1754608</v>
      </c>
      <c r="G850" s="21">
        <f>SUM(G783+G797+G802+G822+G843+G846 +G849)</f>
        <v>1488288</v>
      </c>
      <c r="H850" s="48">
        <f>SUM(G850/E850*100)</f>
        <v>91.25417094337817</v>
      </c>
    </row>
    <row r="851" spans="1:8" ht="26.2" customHeight="1" thickTop="1" thickBot="1">
      <c r="A851" s="136" t="s">
        <v>249</v>
      </c>
      <c r="B851" s="137"/>
      <c r="C851" s="137"/>
      <c r="D851" s="137"/>
      <c r="E851" s="137"/>
      <c r="F851" s="137"/>
      <c r="G851" s="137"/>
      <c r="H851" s="138"/>
    </row>
    <row r="852" spans="1:8" ht="23.25" customHeight="1" thickTop="1">
      <c r="A852" s="53">
        <v>90008</v>
      </c>
      <c r="B852" s="129" t="s">
        <v>250</v>
      </c>
      <c r="C852" s="130"/>
      <c r="D852" s="130"/>
      <c r="E852" s="130"/>
      <c r="F852" s="130"/>
      <c r="G852" s="130"/>
      <c r="H852" s="131"/>
    </row>
    <row r="853" spans="1:8" ht="15.05" customHeight="1">
      <c r="A853" s="124"/>
      <c r="B853" s="17">
        <v>4017</v>
      </c>
      <c r="C853" s="18" t="s">
        <v>37</v>
      </c>
      <c r="D853" s="19">
        <v>8124.5</v>
      </c>
      <c r="E853" s="19">
        <v>0</v>
      </c>
      <c r="F853" s="19">
        <v>0</v>
      </c>
      <c r="G853" s="19">
        <v>0</v>
      </c>
      <c r="H853" s="128">
        <v>0</v>
      </c>
    </row>
    <row r="854" spans="1:8" ht="15.05" customHeight="1">
      <c r="A854" s="124"/>
      <c r="B854" s="17">
        <v>4019</v>
      </c>
      <c r="C854" s="18" t="s">
        <v>37</v>
      </c>
      <c r="D854" s="19">
        <v>1433.75</v>
      </c>
      <c r="E854" s="19">
        <v>0</v>
      </c>
      <c r="F854" s="19">
        <v>0</v>
      </c>
      <c r="G854" s="19">
        <v>0</v>
      </c>
      <c r="H854" s="128">
        <v>0</v>
      </c>
    </row>
    <row r="855" spans="1:8" ht="15.05" customHeight="1">
      <c r="A855" s="124"/>
      <c r="B855" s="17">
        <v>4117</v>
      </c>
      <c r="C855" s="18" t="s">
        <v>39</v>
      </c>
      <c r="D855" s="19">
        <v>1389.3</v>
      </c>
      <c r="E855" s="19">
        <v>0</v>
      </c>
      <c r="F855" s="19">
        <v>0</v>
      </c>
      <c r="G855" s="19">
        <v>0</v>
      </c>
      <c r="H855" s="128">
        <v>0</v>
      </c>
    </row>
    <row r="856" spans="1:8" ht="15.05" customHeight="1">
      <c r="A856" s="124"/>
      <c r="B856" s="17">
        <v>4119</v>
      </c>
      <c r="C856" s="18" t="s">
        <v>39</v>
      </c>
      <c r="D856" s="19">
        <v>245.15</v>
      </c>
      <c r="E856" s="19">
        <v>0</v>
      </c>
      <c r="F856" s="19">
        <v>0</v>
      </c>
      <c r="G856" s="19">
        <v>0</v>
      </c>
      <c r="H856" s="128">
        <v>0</v>
      </c>
    </row>
    <row r="857" spans="1:8" ht="15.05" customHeight="1">
      <c r="A857" s="124"/>
      <c r="B857" s="17">
        <v>4127</v>
      </c>
      <c r="C857" s="18" t="s">
        <v>40</v>
      </c>
      <c r="D857" s="19">
        <v>199</v>
      </c>
      <c r="E857" s="19">
        <v>0</v>
      </c>
      <c r="F857" s="19">
        <v>0</v>
      </c>
      <c r="G857" s="19">
        <v>0</v>
      </c>
      <c r="H857" s="128">
        <v>0</v>
      </c>
    </row>
    <row r="858" spans="1:8" ht="15.05" customHeight="1">
      <c r="A858" s="124"/>
      <c r="B858" s="17">
        <v>4129</v>
      </c>
      <c r="C858" s="18" t="s">
        <v>40</v>
      </c>
      <c r="D858" s="19">
        <v>35.15</v>
      </c>
      <c r="E858" s="19">
        <v>0</v>
      </c>
      <c r="F858" s="19">
        <v>0</v>
      </c>
      <c r="G858" s="19">
        <v>0</v>
      </c>
      <c r="H858" s="128">
        <v>0</v>
      </c>
    </row>
    <row r="859" spans="1:8" ht="15.05" customHeight="1">
      <c r="A859" s="124"/>
      <c r="B859" s="17">
        <v>4307</v>
      </c>
      <c r="C859" s="18" t="s">
        <v>17</v>
      </c>
      <c r="D859" s="19">
        <v>384147.74</v>
      </c>
      <c r="E859" s="19">
        <v>0</v>
      </c>
      <c r="F859" s="19">
        <v>0</v>
      </c>
      <c r="G859" s="19">
        <v>0</v>
      </c>
      <c r="H859" s="128">
        <v>0</v>
      </c>
    </row>
    <row r="860" spans="1:8" s="114" customFormat="1" ht="15.05" customHeight="1">
      <c r="A860" s="124"/>
      <c r="B860" s="17">
        <v>4309</v>
      </c>
      <c r="C860" s="18" t="s">
        <v>17</v>
      </c>
      <c r="D860" s="19">
        <v>67790.77</v>
      </c>
      <c r="E860" s="19">
        <v>0</v>
      </c>
      <c r="F860" s="19">
        <v>0</v>
      </c>
      <c r="G860" s="19">
        <v>0</v>
      </c>
      <c r="H860" s="128">
        <v>0</v>
      </c>
    </row>
    <row r="861" spans="1:8" ht="15.05" customHeight="1">
      <c r="A861" s="124"/>
      <c r="B861" s="17">
        <v>4427</v>
      </c>
      <c r="C861" s="18" t="s">
        <v>106</v>
      </c>
      <c r="D861" s="19">
        <v>1720.26</v>
      </c>
      <c r="E861" s="19">
        <v>0</v>
      </c>
      <c r="F861" s="19">
        <v>0</v>
      </c>
      <c r="G861" s="19">
        <v>0</v>
      </c>
      <c r="H861" s="128">
        <v>0</v>
      </c>
    </row>
    <row r="862" spans="1:8" ht="15.05" customHeight="1">
      <c r="A862" s="124"/>
      <c r="B862" s="17">
        <v>4429</v>
      </c>
      <c r="C862" s="18" t="s">
        <v>106</v>
      </c>
      <c r="D862" s="19">
        <v>303.57</v>
      </c>
      <c r="E862" s="19">
        <v>0</v>
      </c>
      <c r="F862" s="19">
        <v>0</v>
      </c>
      <c r="G862" s="19">
        <v>0</v>
      </c>
      <c r="H862" s="128">
        <v>0</v>
      </c>
    </row>
    <row r="863" spans="1:8" s="114" customFormat="1" ht="15.05" customHeight="1">
      <c r="A863" s="124"/>
      <c r="B863" s="17">
        <v>6057</v>
      </c>
      <c r="C863" s="18" t="s">
        <v>54</v>
      </c>
      <c r="D863" s="19">
        <v>39148.620000000003</v>
      </c>
      <c r="E863" s="19">
        <v>0</v>
      </c>
      <c r="F863" s="19">
        <v>0</v>
      </c>
      <c r="G863" s="19">
        <v>0</v>
      </c>
      <c r="H863" s="128">
        <v>0</v>
      </c>
    </row>
    <row r="864" spans="1:8" ht="15.05" customHeight="1" thickBot="1">
      <c r="A864" s="124"/>
      <c r="B864" s="17">
        <v>6059</v>
      </c>
      <c r="C864" s="18" t="s">
        <v>54</v>
      </c>
      <c r="D864" s="19">
        <v>6908.58</v>
      </c>
      <c r="E864" s="19">
        <v>0</v>
      </c>
      <c r="F864" s="19">
        <v>0</v>
      </c>
      <c r="G864" s="19">
        <v>0</v>
      </c>
      <c r="H864" s="128">
        <v>0</v>
      </c>
    </row>
    <row r="865" spans="1:8" s="114" customFormat="1" ht="18" customHeight="1" thickTop="1" thickBot="1">
      <c r="A865" s="133" t="s">
        <v>251</v>
      </c>
      <c r="B865" s="134"/>
      <c r="C865" s="135"/>
      <c r="D865" s="52">
        <f>SUM(D853:D864)</f>
        <v>511446.39</v>
      </c>
      <c r="E865" s="52">
        <f>SUM(E853:E864)</f>
        <v>0</v>
      </c>
      <c r="F865" s="52">
        <f>SUM(F853:F864)</f>
        <v>0</v>
      </c>
      <c r="G865" s="21">
        <f>SUM(G853:G864)</f>
        <v>0</v>
      </c>
      <c r="H865" s="48">
        <v>0</v>
      </c>
    </row>
    <row r="866" spans="1:8" ht="24.4" customHeight="1" thickTop="1">
      <c r="A866" s="53">
        <v>90011</v>
      </c>
      <c r="B866" s="180" t="s">
        <v>252</v>
      </c>
      <c r="C866" s="181"/>
      <c r="D866" s="181"/>
      <c r="E866" s="181"/>
      <c r="F866" s="181"/>
      <c r="G866" s="181"/>
      <c r="H866" s="182"/>
    </row>
    <row r="867" spans="1:8" ht="15.05" customHeight="1" thickBot="1">
      <c r="A867" s="124"/>
      <c r="B867" s="17">
        <v>4210</v>
      </c>
      <c r="C867" s="18" t="s">
        <v>30</v>
      </c>
      <c r="D867" s="38">
        <v>4400</v>
      </c>
      <c r="E867" s="38">
        <v>19800</v>
      </c>
      <c r="F867" s="38">
        <v>0</v>
      </c>
      <c r="G867" s="24">
        <v>0</v>
      </c>
      <c r="H867" s="28">
        <f>SUM(G867/E867*100)</f>
        <v>0</v>
      </c>
    </row>
    <row r="868" spans="1:8" ht="18" customHeight="1" thickTop="1" thickBot="1">
      <c r="A868" s="133" t="s">
        <v>253</v>
      </c>
      <c r="B868" s="134"/>
      <c r="C868" s="135"/>
      <c r="D868" s="52">
        <f>SUM(D867:D867)</f>
        <v>4400</v>
      </c>
      <c r="E868" s="52">
        <f>SUM(E867:E867)</f>
        <v>19800</v>
      </c>
      <c r="F868" s="52">
        <f>SUM(F867:F867)</f>
        <v>0</v>
      </c>
      <c r="G868" s="21">
        <f>SUM(G867:G867)</f>
        <v>0</v>
      </c>
      <c r="H868" s="48">
        <f>SUM(G868/D868*100)</f>
        <v>0</v>
      </c>
    </row>
    <row r="869" spans="1:8" ht="24.9" customHeight="1" thickTop="1">
      <c r="A869" s="53">
        <v>90019</v>
      </c>
      <c r="B869" s="129" t="s">
        <v>254</v>
      </c>
      <c r="C869" s="130"/>
      <c r="D869" s="130"/>
      <c r="E869" s="130"/>
      <c r="F869" s="130"/>
      <c r="G869" s="130"/>
      <c r="H869" s="131"/>
    </row>
    <row r="870" spans="1:8" ht="23.6">
      <c r="A870" s="124"/>
      <c r="B870" s="17">
        <v>2820</v>
      </c>
      <c r="C870" s="18" t="s">
        <v>255</v>
      </c>
      <c r="D870" s="19">
        <v>50000</v>
      </c>
      <c r="E870" s="19">
        <v>50000</v>
      </c>
      <c r="F870" s="19">
        <v>50000</v>
      </c>
      <c r="G870" s="19">
        <v>50000</v>
      </c>
      <c r="H870" s="47">
        <f t="shared" ref="H870:H876" si="54">SUM(G870/E870*100)</f>
        <v>100</v>
      </c>
    </row>
    <row r="871" spans="1:8" s="114" customFormat="1" ht="24.4" customHeight="1">
      <c r="A871" s="124"/>
      <c r="B871" s="17">
        <v>2830</v>
      </c>
      <c r="C871" s="18" t="s">
        <v>256</v>
      </c>
      <c r="D871" s="19">
        <v>8880</v>
      </c>
      <c r="E871" s="19">
        <v>10000</v>
      </c>
      <c r="F871" s="19">
        <v>25000</v>
      </c>
      <c r="G871" s="19">
        <v>25000</v>
      </c>
      <c r="H871" s="47">
        <f t="shared" si="54"/>
        <v>250</v>
      </c>
    </row>
    <row r="872" spans="1:8" ht="15.05" customHeight="1">
      <c r="A872" s="124"/>
      <c r="B872" s="17">
        <v>4170</v>
      </c>
      <c r="C872" s="18" t="s">
        <v>41</v>
      </c>
      <c r="D872" s="19">
        <v>7600</v>
      </c>
      <c r="E872" s="19">
        <v>10000</v>
      </c>
      <c r="F872" s="19">
        <v>20000</v>
      </c>
      <c r="G872" s="19">
        <v>20000</v>
      </c>
      <c r="H872" s="47">
        <f t="shared" si="54"/>
        <v>200</v>
      </c>
    </row>
    <row r="873" spans="1:8" ht="15.05" customHeight="1">
      <c r="A873" s="124"/>
      <c r="B873" s="17">
        <v>4210</v>
      </c>
      <c r="C873" s="18" t="s">
        <v>30</v>
      </c>
      <c r="D873" s="38">
        <v>1232.5999999999999</v>
      </c>
      <c r="E873" s="38">
        <v>20000</v>
      </c>
      <c r="F873" s="38">
        <v>40000</v>
      </c>
      <c r="G873" s="38">
        <v>40000</v>
      </c>
      <c r="H873" s="47">
        <f t="shared" si="54"/>
        <v>200</v>
      </c>
    </row>
    <row r="874" spans="1:8" ht="15.05" customHeight="1">
      <c r="A874" s="123"/>
      <c r="B874" s="17">
        <v>4270</v>
      </c>
      <c r="C874" s="18" t="s">
        <v>43</v>
      </c>
      <c r="D874" s="71">
        <v>0</v>
      </c>
      <c r="E874" s="71">
        <v>10000</v>
      </c>
      <c r="F874" s="71">
        <v>0</v>
      </c>
      <c r="G874" s="71">
        <v>0</v>
      </c>
      <c r="H874" s="47">
        <f t="shared" si="54"/>
        <v>0</v>
      </c>
    </row>
    <row r="875" spans="1:8" ht="15.05" customHeight="1">
      <c r="A875" s="124"/>
      <c r="B875" s="17">
        <v>4300</v>
      </c>
      <c r="C875" s="18" t="s">
        <v>17</v>
      </c>
      <c r="D875" s="19">
        <v>18.440000000000001</v>
      </c>
      <c r="E875" s="19">
        <v>131000</v>
      </c>
      <c r="F875" s="19">
        <v>177000</v>
      </c>
      <c r="G875" s="19">
        <v>177000</v>
      </c>
      <c r="H875" s="47">
        <f t="shared" si="54"/>
        <v>135.1145038167939</v>
      </c>
    </row>
    <row r="876" spans="1:8" s="114" customFormat="1" ht="26.55" customHeight="1" thickBot="1">
      <c r="A876" s="124"/>
      <c r="B876" s="17">
        <v>4700</v>
      </c>
      <c r="C876" s="18" t="s">
        <v>53</v>
      </c>
      <c r="D876" s="19">
        <v>300</v>
      </c>
      <c r="E876" s="19">
        <v>5000</v>
      </c>
      <c r="F876" s="19">
        <v>10000</v>
      </c>
      <c r="G876" s="19">
        <v>10000</v>
      </c>
      <c r="H876" s="47">
        <f t="shared" si="54"/>
        <v>200</v>
      </c>
    </row>
    <row r="877" spans="1:8" ht="18" customHeight="1" thickTop="1" thickBot="1">
      <c r="A877" s="132" t="s">
        <v>257</v>
      </c>
      <c r="B877" s="132"/>
      <c r="C877" s="132"/>
      <c r="D877" s="21">
        <f>SUM(D870:D876)</f>
        <v>68031.040000000008</v>
      </c>
      <c r="E877" s="21">
        <f>SUM(E870:E876)</f>
        <v>236000</v>
      </c>
      <c r="F877" s="21">
        <f>SUM(F870:F876)</f>
        <v>322000</v>
      </c>
      <c r="G877" s="21">
        <f>SUM(G870:G876)</f>
        <v>322000</v>
      </c>
      <c r="H877" s="48">
        <f>SUM(G877/E877*100)</f>
        <v>136.44067796610167</v>
      </c>
    </row>
    <row r="878" spans="1:8" ht="21.8" customHeight="1" thickTop="1" thickBot="1">
      <c r="A878" s="148" t="s">
        <v>258</v>
      </c>
      <c r="B878" s="149"/>
      <c r="C878" s="149"/>
      <c r="D878" s="21">
        <f>SUM(D865+D868+D877)</f>
        <v>583877.43000000005</v>
      </c>
      <c r="E878" s="21">
        <f>SUM(E865+E868+E877)</f>
        <v>255800</v>
      </c>
      <c r="F878" s="21">
        <f>SUM(F865+F868+F877)</f>
        <v>322000</v>
      </c>
      <c r="G878" s="21">
        <f>SUM(G865+G868+G877)</f>
        <v>322000</v>
      </c>
      <c r="H878" s="48">
        <f>SUM(G878/E878*100)</f>
        <v>125.87959343236903</v>
      </c>
    </row>
    <row r="879" spans="1:8" ht="26.2" customHeight="1" thickTop="1" thickBot="1">
      <c r="A879" s="136" t="s">
        <v>259</v>
      </c>
      <c r="B879" s="137"/>
      <c r="C879" s="137"/>
      <c r="D879" s="137"/>
      <c r="E879" s="137"/>
      <c r="F879" s="137"/>
      <c r="G879" s="137"/>
      <c r="H879" s="138"/>
    </row>
    <row r="880" spans="1:8" ht="24.4" customHeight="1" thickTop="1">
      <c r="A880" s="15" t="s">
        <v>260</v>
      </c>
      <c r="B880" s="129" t="s">
        <v>261</v>
      </c>
      <c r="C880" s="130"/>
      <c r="D880" s="130"/>
      <c r="E880" s="130"/>
      <c r="F880" s="130"/>
      <c r="G880" s="130"/>
      <c r="H880" s="131"/>
    </row>
    <row r="881" spans="1:8" ht="15.05" customHeight="1">
      <c r="A881" s="126"/>
      <c r="B881" s="17">
        <v>4090</v>
      </c>
      <c r="C881" s="18" t="s">
        <v>74</v>
      </c>
      <c r="D881" s="24">
        <v>0</v>
      </c>
      <c r="E881" s="24">
        <v>8000</v>
      </c>
      <c r="F881" s="24">
        <v>0</v>
      </c>
      <c r="G881" s="24">
        <v>0</v>
      </c>
      <c r="H881" s="47">
        <f>SUM(G881/E881*100)</f>
        <v>0</v>
      </c>
    </row>
    <row r="882" spans="1:8" ht="15.05" customHeight="1">
      <c r="A882" s="126"/>
      <c r="B882" s="17">
        <v>4170</v>
      </c>
      <c r="C882" s="18" t="s">
        <v>41</v>
      </c>
      <c r="D882" s="71">
        <v>0</v>
      </c>
      <c r="E882" s="71">
        <v>3500</v>
      </c>
      <c r="F882" s="71">
        <v>3500</v>
      </c>
      <c r="G882" s="71">
        <v>3500</v>
      </c>
      <c r="H882" s="47">
        <f>SUM(G882/E882*100)</f>
        <v>100</v>
      </c>
    </row>
    <row r="883" spans="1:8" ht="15.05" customHeight="1">
      <c r="A883" s="126"/>
      <c r="B883" s="17">
        <v>4210</v>
      </c>
      <c r="C883" s="18" t="s">
        <v>30</v>
      </c>
      <c r="D883" s="19">
        <v>3870.79</v>
      </c>
      <c r="E883" s="19">
        <v>5700</v>
      </c>
      <c r="F883" s="19">
        <v>7000</v>
      </c>
      <c r="G883" s="19">
        <v>5500</v>
      </c>
      <c r="H883" s="47">
        <f>SUM(G883/E883*100)</f>
        <v>96.491228070175438</v>
      </c>
    </row>
    <row r="884" spans="1:8" ht="15.05" customHeight="1" thickBot="1">
      <c r="A884" s="126"/>
      <c r="B884" s="17">
        <v>4300</v>
      </c>
      <c r="C884" s="18" t="s">
        <v>17</v>
      </c>
      <c r="D884" s="19">
        <v>1282</v>
      </c>
      <c r="E884" s="24">
        <v>5000</v>
      </c>
      <c r="F884" s="24">
        <v>5000</v>
      </c>
      <c r="G884" s="24">
        <v>5000</v>
      </c>
      <c r="H884" s="47">
        <f>SUM(G884/E884*100)</f>
        <v>100</v>
      </c>
    </row>
    <row r="885" spans="1:8" ht="18" customHeight="1" thickTop="1" thickBot="1">
      <c r="A885" s="132" t="s">
        <v>262</v>
      </c>
      <c r="B885" s="132"/>
      <c r="C885" s="132"/>
      <c r="D885" s="21">
        <f>SUM(D881:D884)</f>
        <v>5152.79</v>
      </c>
      <c r="E885" s="21">
        <f>SUM(E881:E884)</f>
        <v>22200</v>
      </c>
      <c r="F885" s="21">
        <f>SUM(F881:F884)</f>
        <v>15500</v>
      </c>
      <c r="G885" s="21">
        <f>SUM(G881:G884)</f>
        <v>14000</v>
      </c>
      <c r="H885" s="48">
        <f>SUM(G885/E885*100)</f>
        <v>63.063063063063062</v>
      </c>
    </row>
    <row r="886" spans="1:8" ht="24.4" customHeight="1" thickTop="1">
      <c r="A886" s="53">
        <v>92116</v>
      </c>
      <c r="B886" s="145" t="s">
        <v>263</v>
      </c>
      <c r="C886" s="146"/>
      <c r="D886" s="184"/>
      <c r="E886" s="184"/>
      <c r="F886" s="184"/>
      <c r="G886" s="184"/>
      <c r="H886" s="185"/>
    </row>
    <row r="887" spans="1:8" ht="24.4" customHeight="1" thickBot="1">
      <c r="A887" s="106"/>
      <c r="B887" s="17">
        <v>2310</v>
      </c>
      <c r="C887" s="18" t="s">
        <v>264</v>
      </c>
      <c r="D887" s="26">
        <v>20000</v>
      </c>
      <c r="E887" s="26">
        <v>30000</v>
      </c>
      <c r="F887" s="26">
        <v>30000</v>
      </c>
      <c r="G887" s="25">
        <v>30000</v>
      </c>
      <c r="H887" s="47">
        <f>SUM(G887/E887*100)</f>
        <v>100</v>
      </c>
    </row>
    <row r="888" spans="1:8" ht="18" customHeight="1" thickTop="1" thickBot="1">
      <c r="A888" s="132" t="s">
        <v>265</v>
      </c>
      <c r="B888" s="132"/>
      <c r="C888" s="132"/>
      <c r="D888" s="21">
        <f>SUM(D887:D887)</f>
        <v>20000</v>
      </c>
      <c r="E888" s="21">
        <f>SUM(E887:E887)</f>
        <v>30000</v>
      </c>
      <c r="F888" s="21">
        <f>SUM(F887:F887)</f>
        <v>30000</v>
      </c>
      <c r="G888" s="21">
        <f>SUM(G887:G887)</f>
        <v>30000</v>
      </c>
      <c r="H888" s="48">
        <f>SUM(G888/E888*100)</f>
        <v>100</v>
      </c>
    </row>
    <row r="889" spans="1:8" ht="24.4" customHeight="1" thickTop="1">
      <c r="A889" s="53">
        <v>92118</v>
      </c>
      <c r="B889" s="145" t="s">
        <v>266</v>
      </c>
      <c r="C889" s="146"/>
      <c r="D889" s="146"/>
      <c r="E889" s="146"/>
      <c r="F889" s="146"/>
      <c r="G889" s="146"/>
      <c r="H889" s="147"/>
    </row>
    <row r="890" spans="1:8" s="114" customFormat="1" ht="15.05" customHeight="1">
      <c r="A890" s="124"/>
      <c r="B890" s="17">
        <v>4010</v>
      </c>
      <c r="C890" s="18" t="s">
        <v>37</v>
      </c>
      <c r="D890" s="19">
        <v>37840.660000000003</v>
      </c>
      <c r="E890" s="24">
        <v>29869.360000000001</v>
      </c>
      <c r="F890" s="24">
        <v>39416</v>
      </c>
      <c r="G890" s="24">
        <v>39416</v>
      </c>
      <c r="H890" s="47">
        <f>SUM(G890/E890*100)</f>
        <v>131.96131420291564</v>
      </c>
    </row>
    <row r="891" spans="1:8" ht="15.05" customHeight="1">
      <c r="A891" s="124"/>
      <c r="B891" s="17">
        <v>4040</v>
      </c>
      <c r="C891" s="18" t="s">
        <v>73</v>
      </c>
      <c r="D891" s="19">
        <v>4640.43</v>
      </c>
      <c r="E891" s="24">
        <v>2369.7800000000002</v>
      </c>
      <c r="F891" s="24">
        <v>2448</v>
      </c>
      <c r="G891" s="24">
        <v>2448</v>
      </c>
      <c r="H891" s="47">
        <f t="shared" ref="H891:H902" si="55">SUM(G891/E891*100)</f>
        <v>103.30072833765158</v>
      </c>
    </row>
    <row r="892" spans="1:8" s="114" customFormat="1" ht="15.05" customHeight="1">
      <c r="A892" s="124"/>
      <c r="B892" s="17">
        <v>4110</v>
      </c>
      <c r="C892" s="18" t="s">
        <v>39</v>
      </c>
      <c r="D892" s="19">
        <v>7453.95</v>
      </c>
      <c r="E892" s="24">
        <v>5600.79</v>
      </c>
      <c r="F892" s="24">
        <v>7159</v>
      </c>
      <c r="G892" s="24">
        <v>7159</v>
      </c>
      <c r="H892" s="47">
        <f t="shared" si="55"/>
        <v>127.82125378741213</v>
      </c>
    </row>
    <row r="893" spans="1:8" ht="15.05" customHeight="1">
      <c r="A893" s="124"/>
      <c r="B893" s="17">
        <v>4120</v>
      </c>
      <c r="C893" s="18" t="s">
        <v>40</v>
      </c>
      <c r="D893" s="24">
        <v>1013.74</v>
      </c>
      <c r="E893" s="24">
        <v>789</v>
      </c>
      <c r="F893" s="24">
        <v>1026</v>
      </c>
      <c r="G893" s="24">
        <v>1026</v>
      </c>
      <c r="H893" s="47">
        <f t="shared" si="55"/>
        <v>130.0380228136882</v>
      </c>
    </row>
    <row r="894" spans="1:8" ht="15.05" customHeight="1">
      <c r="A894" s="124"/>
      <c r="B894" s="17">
        <v>4170</v>
      </c>
      <c r="C894" s="18" t="s">
        <v>41</v>
      </c>
      <c r="D894" s="71">
        <v>6870</v>
      </c>
      <c r="E894" s="71">
        <v>3000</v>
      </c>
      <c r="F894" s="71">
        <v>5000</v>
      </c>
      <c r="G894" s="80">
        <v>3000</v>
      </c>
      <c r="H894" s="47">
        <f t="shared" si="55"/>
        <v>100</v>
      </c>
    </row>
    <row r="895" spans="1:8" s="114" customFormat="1" ht="15.05" customHeight="1">
      <c r="A895" s="124"/>
      <c r="B895" s="17">
        <v>4210</v>
      </c>
      <c r="C895" s="18" t="s">
        <v>30</v>
      </c>
      <c r="D895" s="19">
        <v>4976.04</v>
      </c>
      <c r="E895" s="19">
        <v>5000</v>
      </c>
      <c r="F895" s="19">
        <v>15000</v>
      </c>
      <c r="G895" s="51">
        <v>7000</v>
      </c>
      <c r="H895" s="47">
        <f t="shared" si="55"/>
        <v>140</v>
      </c>
    </row>
    <row r="896" spans="1:8" s="114" customFormat="1" ht="15.05" customHeight="1">
      <c r="A896" s="124"/>
      <c r="B896" s="17">
        <v>4260</v>
      </c>
      <c r="C896" s="18" t="s">
        <v>42</v>
      </c>
      <c r="D896" s="19">
        <v>23232.799999999999</v>
      </c>
      <c r="E896" s="19">
        <v>28000</v>
      </c>
      <c r="F896" s="19">
        <v>30000</v>
      </c>
      <c r="G896" s="51">
        <v>28000</v>
      </c>
      <c r="H896" s="47">
        <f t="shared" si="55"/>
        <v>100</v>
      </c>
    </row>
    <row r="897" spans="1:8" ht="15.05" customHeight="1">
      <c r="A897" s="124"/>
      <c r="B897" s="17">
        <v>4270</v>
      </c>
      <c r="C897" s="18" t="s">
        <v>43</v>
      </c>
      <c r="D897" s="19">
        <v>1210.32</v>
      </c>
      <c r="E897" s="19">
        <v>5000</v>
      </c>
      <c r="F897" s="19">
        <v>13000</v>
      </c>
      <c r="G897" s="51">
        <v>5000</v>
      </c>
      <c r="H897" s="47">
        <f t="shared" si="55"/>
        <v>100</v>
      </c>
    </row>
    <row r="898" spans="1:8" ht="15.05" customHeight="1">
      <c r="A898" s="100"/>
      <c r="B898" s="17">
        <v>4300</v>
      </c>
      <c r="C898" s="18" t="s">
        <v>17</v>
      </c>
      <c r="D898" s="38">
        <v>1101.7</v>
      </c>
      <c r="E898" s="38">
        <v>4000</v>
      </c>
      <c r="F898" s="38">
        <v>10000</v>
      </c>
      <c r="G898" s="24">
        <v>5000</v>
      </c>
      <c r="H898" s="47">
        <f t="shared" si="55"/>
        <v>125</v>
      </c>
    </row>
    <row r="899" spans="1:8" ht="15.05" customHeight="1">
      <c r="A899" s="100"/>
      <c r="B899" s="17">
        <v>4350</v>
      </c>
      <c r="C899" s="18" t="s">
        <v>45</v>
      </c>
      <c r="D899" s="71">
        <v>594.08000000000004</v>
      </c>
      <c r="E899" s="71">
        <v>1000</v>
      </c>
      <c r="F899" s="71">
        <v>1000</v>
      </c>
      <c r="G899" s="80">
        <v>1000</v>
      </c>
      <c r="H899" s="47">
        <f t="shared" si="55"/>
        <v>100</v>
      </c>
    </row>
    <row r="900" spans="1:8" s="114" customFormat="1" ht="23.6">
      <c r="A900" s="100"/>
      <c r="B900" s="17">
        <v>4370</v>
      </c>
      <c r="C900" s="18" t="s">
        <v>70</v>
      </c>
      <c r="D900" s="19">
        <v>646.07000000000005</v>
      </c>
      <c r="E900" s="19">
        <v>1200</v>
      </c>
      <c r="F900" s="19">
        <v>1200</v>
      </c>
      <c r="G900" s="51">
        <v>1200</v>
      </c>
      <c r="H900" s="47">
        <f t="shared" si="55"/>
        <v>100</v>
      </c>
    </row>
    <row r="901" spans="1:8" ht="15.05" customHeight="1">
      <c r="A901" s="100"/>
      <c r="B901" s="17">
        <v>4430</v>
      </c>
      <c r="C901" s="18" t="s">
        <v>49</v>
      </c>
      <c r="D901" s="24">
        <v>0</v>
      </c>
      <c r="E901" s="19">
        <v>1000</v>
      </c>
      <c r="F901" s="19">
        <v>1000</v>
      </c>
      <c r="G901" s="51">
        <v>1000</v>
      </c>
      <c r="H901" s="47">
        <f t="shared" si="55"/>
        <v>100</v>
      </c>
    </row>
    <row r="902" spans="1:8" ht="15.05" customHeight="1" thickBot="1">
      <c r="A902" s="100"/>
      <c r="B902" s="17">
        <v>4440</v>
      </c>
      <c r="C902" s="18" t="s">
        <v>50</v>
      </c>
      <c r="D902" s="24">
        <v>1454.93</v>
      </c>
      <c r="E902" s="19">
        <v>2187.86</v>
      </c>
      <c r="F902" s="19">
        <v>1094</v>
      </c>
      <c r="G902" s="24">
        <v>1094</v>
      </c>
      <c r="H902" s="47">
        <f t="shared" si="55"/>
        <v>50.003199473458082</v>
      </c>
    </row>
    <row r="903" spans="1:8" s="114" customFormat="1" ht="18" customHeight="1" thickTop="1" thickBot="1">
      <c r="A903" s="133" t="s">
        <v>267</v>
      </c>
      <c r="B903" s="134"/>
      <c r="C903" s="135"/>
      <c r="D903" s="21">
        <f>SUM(D890:D902)</f>
        <v>91034.72</v>
      </c>
      <c r="E903" s="21">
        <f>SUM(E890:E902)</f>
        <v>89016.79</v>
      </c>
      <c r="F903" s="21">
        <f>SUM(F890:F902)</f>
        <v>127343</v>
      </c>
      <c r="G903" s="21">
        <f>SUM(G890:G902)</f>
        <v>102343</v>
      </c>
      <c r="H903" s="48">
        <f>SUM(G903/E903*100)</f>
        <v>114.97044546315365</v>
      </c>
    </row>
    <row r="904" spans="1:8" s="116" customFormat="1" ht="20.95" customHeight="1" thickTop="1" thickBot="1">
      <c r="A904" s="132" t="s">
        <v>281</v>
      </c>
      <c r="B904" s="132"/>
      <c r="C904" s="132"/>
      <c r="D904" s="21">
        <f>SUM(D885+D888+D903)</f>
        <v>116187.51000000001</v>
      </c>
      <c r="E904" s="21">
        <f t="shared" ref="E904:G904" si="56">SUM(E885+E888+E903)</f>
        <v>141216.78999999998</v>
      </c>
      <c r="F904" s="21">
        <f t="shared" si="56"/>
        <v>172843</v>
      </c>
      <c r="G904" s="21">
        <f t="shared" si="56"/>
        <v>146343</v>
      </c>
      <c r="H904" s="48">
        <f t="shared" ref="H904" si="57">SUM(G904/E904*100)</f>
        <v>103.63002869559634</v>
      </c>
    </row>
    <row r="905" spans="1:8" ht="26.2" customHeight="1" thickTop="1" thickBot="1">
      <c r="A905" s="136" t="s">
        <v>268</v>
      </c>
      <c r="B905" s="137"/>
      <c r="C905" s="137"/>
      <c r="D905" s="137"/>
      <c r="E905" s="137"/>
      <c r="F905" s="137"/>
      <c r="G905" s="137"/>
      <c r="H905" s="138"/>
    </row>
    <row r="906" spans="1:8" ht="24.4" customHeight="1" thickTop="1">
      <c r="A906" s="15" t="s">
        <v>269</v>
      </c>
      <c r="B906" s="129" t="s">
        <v>64</v>
      </c>
      <c r="C906" s="130"/>
      <c r="D906" s="130"/>
      <c r="E906" s="130"/>
      <c r="F906" s="130"/>
      <c r="G906" s="130"/>
      <c r="H906" s="131"/>
    </row>
    <row r="907" spans="1:8" ht="15.05" customHeight="1">
      <c r="A907" s="126"/>
      <c r="B907" s="17">
        <v>4170</v>
      </c>
      <c r="C907" s="18" t="s">
        <v>41</v>
      </c>
      <c r="D907" s="24">
        <v>11420</v>
      </c>
      <c r="E907" s="38">
        <v>10920</v>
      </c>
      <c r="F907" s="38">
        <v>11171.16</v>
      </c>
      <c r="G907" s="24">
        <v>11170</v>
      </c>
      <c r="H907" s="47">
        <f t="shared" ref="H907:H912" si="58">SUM(G907/E907*100)</f>
        <v>102.28937728937728</v>
      </c>
    </row>
    <row r="908" spans="1:8" ht="15.05" customHeight="1">
      <c r="A908" s="127"/>
      <c r="B908" s="17">
        <v>4210</v>
      </c>
      <c r="C908" s="18" t="s">
        <v>30</v>
      </c>
      <c r="D908" s="71">
        <v>12834.1</v>
      </c>
      <c r="E908" s="71">
        <v>14219.63</v>
      </c>
      <c r="F908" s="71">
        <v>14547.06</v>
      </c>
      <c r="G908" s="103">
        <v>10500</v>
      </c>
      <c r="H908" s="47">
        <f t="shared" si="58"/>
        <v>73.841583782419093</v>
      </c>
    </row>
    <row r="909" spans="1:8" ht="15.05" customHeight="1" thickBot="1">
      <c r="A909" s="117"/>
      <c r="B909" s="17">
        <v>4300</v>
      </c>
      <c r="C909" s="18" t="s">
        <v>17</v>
      </c>
      <c r="D909" s="19">
        <v>2745.9</v>
      </c>
      <c r="E909" s="19">
        <v>1860.37</v>
      </c>
      <c r="F909" s="19">
        <v>1902.78</v>
      </c>
      <c r="G909" s="25">
        <v>1800</v>
      </c>
      <c r="H909" s="47">
        <f t="shared" si="58"/>
        <v>96.754946596644771</v>
      </c>
    </row>
    <row r="910" spans="1:8" ht="18" customHeight="1" thickTop="1" thickBot="1">
      <c r="A910" s="132" t="s">
        <v>270</v>
      </c>
      <c r="B910" s="132"/>
      <c r="C910" s="132"/>
      <c r="D910" s="21">
        <f>SUM(D907:D909)</f>
        <v>27000</v>
      </c>
      <c r="E910" s="21">
        <f>SUM(E907:E909)</f>
        <v>26999.999999999996</v>
      </c>
      <c r="F910" s="21">
        <f>SUM(F907:F909)</f>
        <v>27621</v>
      </c>
      <c r="G910" s="21">
        <f>SUM(G907:G909)</f>
        <v>23470</v>
      </c>
      <c r="H910" s="48">
        <f t="shared" si="58"/>
        <v>86.925925925925938</v>
      </c>
    </row>
    <row r="911" spans="1:8" ht="21.8" customHeight="1" thickTop="1" thickBot="1">
      <c r="A911" s="132" t="s">
        <v>271</v>
      </c>
      <c r="B911" s="132"/>
      <c r="C911" s="132"/>
      <c r="D911" s="21">
        <f>SUM(D910)</f>
        <v>27000</v>
      </c>
      <c r="E911" s="21">
        <f t="shared" ref="E911:G911" si="59">SUM(E910)</f>
        <v>26999.999999999996</v>
      </c>
      <c r="F911" s="21">
        <f t="shared" si="59"/>
        <v>27621</v>
      </c>
      <c r="G911" s="21">
        <f t="shared" si="59"/>
        <v>23470</v>
      </c>
      <c r="H911" s="48">
        <f t="shared" si="58"/>
        <v>86.925925925925938</v>
      </c>
    </row>
    <row r="912" spans="1:8" ht="28.15" customHeight="1" thickTop="1" thickBot="1">
      <c r="A912" s="183" t="s">
        <v>272</v>
      </c>
      <c r="B912" s="183"/>
      <c r="C912" s="183"/>
      <c r="D912" s="104">
        <f>SUM(D14+D26+D67+D85+D100+D145+D226+D233+D277+D286+D296+D527+D532+D544+D663+D775+D850+D878+D904+D911)</f>
        <v>62435768.50999999</v>
      </c>
      <c r="E912" s="104">
        <f>SUM(E14+E26+E67+E85+E100+E145+E226+E233+E277+E286+E296+E527+E532+E544+E663+E775+E850+E878+E904+E911)</f>
        <v>54668828.819999993</v>
      </c>
      <c r="F912" s="104">
        <f>SUM(F14+F26+F67+F85+F100+F145+F226+F233+F277+F286+F296+F527+F532+F544+F663+F775+F850+F878+F904+F911)</f>
        <v>61660438.769999996</v>
      </c>
      <c r="G912" s="104">
        <f>SUM(G14+G26+G67+G85+G100+G145+G226+G233+G277+G286+G296+G527+G532+G544+G663+G775+G850+G878+G904+G911)</f>
        <v>49010199.549999997</v>
      </c>
      <c r="H912" s="105">
        <f t="shared" si="58"/>
        <v>89.649258284586026</v>
      </c>
    </row>
    <row r="913" ht="13.75" thickTop="1"/>
  </sheetData>
  <mergeCells count="207">
    <mergeCell ref="B906:H906"/>
    <mergeCell ref="A910:C910"/>
    <mergeCell ref="A911:C911"/>
    <mergeCell ref="A912:C912"/>
    <mergeCell ref="B889:H889"/>
    <mergeCell ref="A903:C903"/>
    <mergeCell ref="A904:C904"/>
    <mergeCell ref="A905:H905"/>
    <mergeCell ref="A879:H879"/>
    <mergeCell ref="B880:H880"/>
    <mergeCell ref="A885:C885"/>
    <mergeCell ref="B886:C886"/>
    <mergeCell ref="D886:H886"/>
    <mergeCell ref="A888:C888"/>
    <mergeCell ref="B866:H866"/>
    <mergeCell ref="A868:C868"/>
    <mergeCell ref="B869:H869"/>
    <mergeCell ref="A877:C877"/>
    <mergeCell ref="A878:C878"/>
    <mergeCell ref="B847:H847"/>
    <mergeCell ref="A849:C849"/>
    <mergeCell ref="A850:C850"/>
    <mergeCell ref="A851:H851"/>
    <mergeCell ref="B852:H852"/>
    <mergeCell ref="A865:C865"/>
    <mergeCell ref="A807:A809"/>
    <mergeCell ref="A822:C822"/>
    <mergeCell ref="B823:H823"/>
    <mergeCell ref="A843:C843"/>
    <mergeCell ref="B844:H844"/>
    <mergeCell ref="A846:C846"/>
    <mergeCell ref="A783:C783"/>
    <mergeCell ref="B784:H784"/>
    <mergeCell ref="A797:C797"/>
    <mergeCell ref="B798:H798"/>
    <mergeCell ref="A802:C802"/>
    <mergeCell ref="B803:H803"/>
    <mergeCell ref="A723:C723"/>
    <mergeCell ref="B724:H724"/>
    <mergeCell ref="A774:C774"/>
    <mergeCell ref="A775:C775"/>
    <mergeCell ref="A776:H776"/>
    <mergeCell ref="B777:H777"/>
    <mergeCell ref="B668:H668"/>
    <mergeCell ref="A683:C683"/>
    <mergeCell ref="B684:H684"/>
    <mergeCell ref="A693:C693"/>
    <mergeCell ref="B694:C694"/>
    <mergeCell ref="A717:A718"/>
    <mergeCell ref="B658:H658"/>
    <mergeCell ref="A662:C662"/>
    <mergeCell ref="A663:C663"/>
    <mergeCell ref="A664:H664"/>
    <mergeCell ref="B665:H665"/>
    <mergeCell ref="A667:C667"/>
    <mergeCell ref="B596:H596"/>
    <mergeCell ref="A609:C609"/>
    <mergeCell ref="B610:H610"/>
    <mergeCell ref="A634:C634"/>
    <mergeCell ref="B635:H635"/>
    <mergeCell ref="A657:C657"/>
    <mergeCell ref="B546:H546"/>
    <mergeCell ref="A571:C571"/>
    <mergeCell ref="B572:H572"/>
    <mergeCell ref="A579:A582"/>
    <mergeCell ref="A588:A591"/>
    <mergeCell ref="A595:C595"/>
    <mergeCell ref="B537:H537"/>
    <mergeCell ref="A539:C539"/>
    <mergeCell ref="B540:C540"/>
    <mergeCell ref="A543:C543"/>
    <mergeCell ref="A544:C544"/>
    <mergeCell ref="A545:H545"/>
    <mergeCell ref="B529:H529"/>
    <mergeCell ref="A531:C531"/>
    <mergeCell ref="A532:C532"/>
    <mergeCell ref="A533:H533"/>
    <mergeCell ref="B534:H534"/>
    <mergeCell ref="A536:C536"/>
    <mergeCell ref="A512:A514"/>
    <mergeCell ref="A517:C517"/>
    <mergeCell ref="B518:H518"/>
    <mergeCell ref="A526:C526"/>
    <mergeCell ref="A527:C527"/>
    <mergeCell ref="A528:H528"/>
    <mergeCell ref="A479:C479"/>
    <mergeCell ref="B480:H480"/>
    <mergeCell ref="A497:C497"/>
    <mergeCell ref="B498:H498"/>
    <mergeCell ref="A503:C503"/>
    <mergeCell ref="B504:H504"/>
    <mergeCell ref="A436:C436"/>
    <mergeCell ref="B437:H437"/>
    <mergeCell ref="A451:C451"/>
    <mergeCell ref="B452:H452"/>
    <mergeCell ref="A465:A467"/>
    <mergeCell ref="A472:A473"/>
    <mergeCell ref="A386:C386"/>
    <mergeCell ref="B387:H387"/>
    <mergeCell ref="A409:C409"/>
    <mergeCell ref="B410:H410"/>
    <mergeCell ref="A417:A423"/>
    <mergeCell ref="A425:A429"/>
    <mergeCell ref="B334:H334"/>
    <mergeCell ref="A341:A342"/>
    <mergeCell ref="A349:C349"/>
    <mergeCell ref="B350:H350"/>
    <mergeCell ref="A366:C366"/>
    <mergeCell ref="B367:H367"/>
    <mergeCell ref="A302:A306"/>
    <mergeCell ref="A310:A311"/>
    <mergeCell ref="A318:C318"/>
    <mergeCell ref="B319:H319"/>
    <mergeCell ref="A326:A327"/>
    <mergeCell ref="A333:C333"/>
    <mergeCell ref="A292:C292"/>
    <mergeCell ref="B293:H293"/>
    <mergeCell ref="A295:C295"/>
    <mergeCell ref="A296:C296"/>
    <mergeCell ref="A297:H297"/>
    <mergeCell ref="B298:H298"/>
    <mergeCell ref="A282:C282"/>
    <mergeCell ref="B283:H283"/>
    <mergeCell ref="A285:C285"/>
    <mergeCell ref="A286:C286"/>
    <mergeCell ref="A287:H287"/>
    <mergeCell ref="B288:H288"/>
    <mergeCell ref="A273:C273"/>
    <mergeCell ref="B274:H274"/>
    <mergeCell ref="A276:C276"/>
    <mergeCell ref="A277:C277"/>
    <mergeCell ref="A278:H278"/>
    <mergeCell ref="B279:H279"/>
    <mergeCell ref="A246:A247"/>
    <mergeCell ref="A249:A252"/>
    <mergeCell ref="A264:C264"/>
    <mergeCell ref="B265:H265"/>
    <mergeCell ref="A232:C232"/>
    <mergeCell ref="A233:C233"/>
    <mergeCell ref="A234:H234"/>
    <mergeCell ref="B235:H235"/>
    <mergeCell ref="A217:C217"/>
    <mergeCell ref="B218:H218"/>
    <mergeCell ref="A225:C225"/>
    <mergeCell ref="A226:C226"/>
    <mergeCell ref="A227:H227"/>
    <mergeCell ref="B228:H228"/>
    <mergeCell ref="A182:A183"/>
    <mergeCell ref="A197:C197"/>
    <mergeCell ref="B198:H198"/>
    <mergeCell ref="A203:A204"/>
    <mergeCell ref="A205:C205"/>
    <mergeCell ref="B206:H206"/>
    <mergeCell ref="A150:A151"/>
    <mergeCell ref="A154:C154"/>
    <mergeCell ref="B155:H155"/>
    <mergeCell ref="A164:C164"/>
    <mergeCell ref="B165:H165"/>
    <mergeCell ref="A174:A176"/>
    <mergeCell ref="B122:H122"/>
    <mergeCell ref="A133:A134"/>
    <mergeCell ref="A144:C144"/>
    <mergeCell ref="A145:C145"/>
    <mergeCell ref="A146:H146"/>
    <mergeCell ref="B147:H147"/>
    <mergeCell ref="A100:C100"/>
    <mergeCell ref="A101:H101"/>
    <mergeCell ref="B102:H102"/>
    <mergeCell ref="A104:C104"/>
    <mergeCell ref="B105:H105"/>
    <mergeCell ref="A121:C121"/>
    <mergeCell ref="B74:H74"/>
    <mergeCell ref="A84:C84"/>
    <mergeCell ref="A85:C85"/>
    <mergeCell ref="A86:H86"/>
    <mergeCell ref="B87:H87"/>
    <mergeCell ref="A99:C99"/>
    <mergeCell ref="B63:H63"/>
    <mergeCell ref="A66:C66"/>
    <mergeCell ref="A67:C67"/>
    <mergeCell ref="A68:H68"/>
    <mergeCell ref="B69:H69"/>
    <mergeCell ref="A73:C73"/>
    <mergeCell ref="B28:H28"/>
    <mergeCell ref="A56:C56"/>
    <mergeCell ref="B57:H57"/>
    <mergeCell ref="A59:C59"/>
    <mergeCell ref="B60:H60"/>
    <mergeCell ref="A62:C62"/>
    <mergeCell ref="B19:H19"/>
    <mergeCell ref="A21:C21"/>
    <mergeCell ref="B22:H22"/>
    <mergeCell ref="A25:C25"/>
    <mergeCell ref="A26:C26"/>
    <mergeCell ref="A27:H27"/>
    <mergeCell ref="B11:H11"/>
    <mergeCell ref="A13:C13"/>
    <mergeCell ref="A14:C14"/>
    <mergeCell ref="A15:H15"/>
    <mergeCell ref="B16:H16"/>
    <mergeCell ref="A18:C18"/>
    <mergeCell ref="D1:G1"/>
    <mergeCell ref="D2:G2"/>
    <mergeCell ref="D3:G3"/>
    <mergeCell ref="D4:G4"/>
    <mergeCell ref="A6:H6"/>
    <mergeCell ref="A10:H10"/>
  </mergeCells>
  <pageMargins left="0.59055118110236227" right="0" top="0.59055118110236227" bottom="0.59055118110236227" header="0.51181102362204722" footer="0.51181102362204722"/>
  <pageSetup paperSize="9" scale="91" firstPageNumber="102" orientation="portrait" useFirstPageNumber="1" r:id="rId1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.0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.05"/>
  <sheetData/>
  <pageMargins left="0.7" right="0.7" top="0.75" bottom="0.75" header="0.3" footer="0.3"/>
  <pageSetup paperSize="0" orientation="portrait" horizontalDpi="0" verticalDpi="0" copie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.0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Zakresy nazwane</vt:lpstr>
      </vt:variant>
      <vt:variant>
        <vt:i4>2</vt:i4>
      </vt:variant>
    </vt:vector>
  </HeadingPairs>
  <TitlesOfParts>
    <vt:vector size="6" baseType="lpstr">
      <vt:lpstr>Wydatki 2015</vt:lpstr>
      <vt:lpstr>Arkusz1</vt:lpstr>
      <vt:lpstr>Arkusz2</vt:lpstr>
      <vt:lpstr>Arkusz3</vt:lpstr>
      <vt:lpstr>'Wydatki 2015'!Obszar_wydruku</vt:lpstr>
      <vt:lpstr>'Wydatki 2015'!Tytuły_wydruku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2006-09-22T13:37:51Z</dcterms:created>
  <dcterms:modified xsi:type="dcterms:W3CDTF">2014-11-25T12:51:40Z</dcterms:modified>
</cp:coreProperties>
</file>